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e23426\OneDrive - CME Group\Documents\"/>
    </mc:Choice>
  </mc:AlternateContent>
  <xr:revisionPtr revIDLastSave="3" documentId="8_{75B884E5-4B02-4E40-9CAC-1E6153FC6C0E}" xr6:coauthVersionLast="45" xr6:coauthVersionMax="46" xr10:uidLastSave="{9FEF4C33-E745-4201-86C5-6B81973C4F5D}"/>
  <bookViews>
    <workbookView xWindow="3420" yWindow="1935" windowWidth="20250" windowHeight="11565" xr2:uid="{C4A468ED-8027-4F6C-A9E4-6816849BEB8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2" i="1" l="1"/>
  <c r="H36" i="1" l="1"/>
  <c r="I36" i="1" s="1"/>
  <c r="I35" i="1"/>
  <c r="I34" i="1"/>
  <c r="I33" i="1"/>
  <c r="I32" i="1"/>
  <c r="I31" i="1"/>
  <c r="H29" i="1"/>
  <c r="I29" i="1" s="1"/>
  <c r="I28" i="1"/>
  <c r="I27" i="1"/>
  <c r="I26" i="1"/>
  <c r="I25" i="1"/>
  <c r="I24" i="1"/>
  <c r="H22" i="1"/>
  <c r="H23" i="1" s="1"/>
  <c r="I23" i="1" s="1"/>
  <c r="I21" i="1"/>
  <c r="I20" i="1"/>
  <c r="I19" i="1"/>
  <c r="I18" i="1"/>
  <c r="I17" i="1"/>
  <c r="H15" i="1"/>
  <c r="I15" i="1" s="1"/>
  <c r="I14" i="1"/>
  <c r="I13" i="1"/>
  <c r="I12" i="1"/>
  <c r="I11" i="1"/>
  <c r="I10" i="1"/>
  <c r="I7" i="1"/>
  <c r="H7" i="1"/>
  <c r="H8" i="1" s="1"/>
  <c r="F7" i="1"/>
  <c r="G7" i="1" s="1"/>
  <c r="E7" i="1"/>
  <c r="E8" i="1" s="1"/>
  <c r="F6" i="1"/>
  <c r="E9" i="1" l="1"/>
  <c r="F8" i="1"/>
  <c r="G8" i="1" s="1"/>
  <c r="I8" i="1"/>
  <c r="H9" i="1"/>
  <c r="I9" i="1" s="1"/>
  <c r="J7" i="1"/>
  <c r="K7" i="1" s="1"/>
  <c r="L7" i="1" s="1"/>
  <c r="I22" i="1"/>
  <c r="H30" i="1"/>
  <c r="I30" i="1" s="1"/>
  <c r="H16" i="1"/>
  <c r="I16" i="1" s="1"/>
  <c r="H37" i="1"/>
  <c r="I37" i="1" s="1"/>
  <c r="J8" i="1" l="1"/>
  <c r="K8" i="1" s="1"/>
  <c r="L8" i="1" s="1"/>
  <c r="E10" i="1"/>
  <c r="F9" i="1"/>
  <c r="G9" i="1" s="1"/>
  <c r="E11" i="1" l="1"/>
  <c r="F10" i="1"/>
  <c r="G10" i="1" s="1"/>
  <c r="J10" i="1" s="1"/>
  <c r="K10" i="1" s="1"/>
  <c r="J9" i="1"/>
  <c r="K9" i="1" s="1"/>
  <c r="L9" i="1" s="1"/>
  <c r="L10" i="1" l="1"/>
  <c r="F11" i="1"/>
  <c r="G11" i="1" s="1"/>
  <c r="J11" i="1" s="1"/>
  <c r="K11" i="1" s="1"/>
  <c r="L11" i="1" s="1"/>
  <c r="E12" i="1"/>
  <c r="F12" i="1" l="1"/>
  <c r="G12" i="1" s="1"/>
  <c r="J12" i="1" s="1"/>
  <c r="K12" i="1" s="1"/>
  <c r="L12" i="1" s="1"/>
  <c r="E13" i="1"/>
  <c r="F13" i="1" l="1"/>
  <c r="G13" i="1" s="1"/>
  <c r="J13" i="1" s="1"/>
  <c r="K13" i="1" s="1"/>
  <c r="L13" i="1" s="1"/>
  <c r="E14" i="1"/>
  <c r="F14" i="1" l="1"/>
  <c r="G14" i="1" s="1"/>
  <c r="J14" i="1" s="1"/>
  <c r="K14" i="1" s="1"/>
  <c r="L14" i="1" s="1"/>
  <c r="E15" i="1"/>
  <c r="F15" i="1" l="1"/>
  <c r="G15" i="1" s="1"/>
  <c r="J15" i="1" s="1"/>
  <c r="K15" i="1" s="1"/>
  <c r="L15" i="1" s="1"/>
  <c r="E16" i="1"/>
  <c r="F16" i="1" l="1"/>
  <c r="G16" i="1" s="1"/>
  <c r="J16" i="1" s="1"/>
  <c r="K16" i="1" s="1"/>
  <c r="L16" i="1" s="1"/>
  <c r="E17" i="1"/>
  <c r="F17" i="1" l="1"/>
  <c r="G17" i="1" s="1"/>
  <c r="J17" i="1" s="1"/>
  <c r="K17" i="1" s="1"/>
  <c r="L17" i="1" s="1"/>
  <c r="E18" i="1"/>
  <c r="F18" i="1" l="1"/>
  <c r="G18" i="1" s="1"/>
  <c r="J18" i="1" s="1"/>
  <c r="K18" i="1" s="1"/>
  <c r="L18" i="1" s="1"/>
  <c r="E19" i="1"/>
  <c r="E20" i="1" l="1"/>
  <c r="F19" i="1"/>
  <c r="G19" i="1" s="1"/>
  <c r="J19" i="1" s="1"/>
  <c r="K19" i="1" s="1"/>
  <c r="L19" i="1" s="1"/>
  <c r="E21" i="1" l="1"/>
  <c r="F20" i="1"/>
  <c r="G20" i="1" s="1"/>
  <c r="J20" i="1" s="1"/>
  <c r="K20" i="1" s="1"/>
  <c r="L20" i="1" s="1"/>
  <c r="F21" i="1" l="1"/>
  <c r="G21" i="1" s="1"/>
  <c r="J21" i="1" s="1"/>
  <c r="K21" i="1" s="1"/>
  <c r="L21" i="1" s="1"/>
  <c r="E22" i="1"/>
  <c r="F22" i="1" l="1"/>
  <c r="G22" i="1" s="1"/>
  <c r="J22" i="1" s="1"/>
  <c r="K22" i="1" s="1"/>
  <c r="L22" i="1" s="1"/>
  <c r="E23" i="1"/>
  <c r="F23" i="1" l="1"/>
  <c r="G23" i="1" s="1"/>
  <c r="J23" i="1" s="1"/>
  <c r="K23" i="1" s="1"/>
  <c r="L23" i="1" s="1"/>
  <c r="E24" i="1"/>
  <c r="F24" i="1" l="1"/>
  <c r="G24" i="1" s="1"/>
  <c r="J24" i="1" s="1"/>
  <c r="K24" i="1" s="1"/>
  <c r="L24" i="1" s="1"/>
  <c r="E25" i="1"/>
  <c r="F25" i="1" l="1"/>
  <c r="G25" i="1" s="1"/>
  <c r="J25" i="1" s="1"/>
  <c r="K25" i="1" s="1"/>
  <c r="L25" i="1" s="1"/>
  <c r="E26" i="1"/>
  <c r="F26" i="1" l="1"/>
  <c r="G26" i="1" s="1"/>
  <c r="J26" i="1" s="1"/>
  <c r="K26" i="1" s="1"/>
  <c r="L26" i="1" s="1"/>
  <c r="E27" i="1"/>
  <c r="F27" i="1" l="1"/>
  <c r="G27" i="1" s="1"/>
  <c r="J27" i="1" s="1"/>
  <c r="K27" i="1" s="1"/>
  <c r="L27" i="1" s="1"/>
  <c r="E28" i="1"/>
  <c r="F28" i="1" l="1"/>
  <c r="G28" i="1" s="1"/>
  <c r="J28" i="1" s="1"/>
  <c r="K28" i="1" s="1"/>
  <c r="L28" i="1" s="1"/>
  <c r="E29" i="1"/>
  <c r="E30" i="1" l="1"/>
  <c r="F29" i="1"/>
  <c r="G29" i="1" s="1"/>
  <c r="J29" i="1" s="1"/>
  <c r="K29" i="1" s="1"/>
  <c r="L29" i="1" s="1"/>
  <c r="E31" i="1" l="1"/>
  <c r="F30" i="1"/>
  <c r="G30" i="1" s="1"/>
  <c r="J30" i="1" s="1"/>
  <c r="K30" i="1" s="1"/>
  <c r="L30" i="1" s="1"/>
  <c r="E32" i="1" l="1"/>
  <c r="F31" i="1"/>
  <c r="G31" i="1" s="1"/>
  <c r="J31" i="1" s="1"/>
  <c r="K31" i="1" s="1"/>
  <c r="L31" i="1" s="1"/>
  <c r="E33" i="1" l="1"/>
  <c r="F32" i="1"/>
  <c r="G32" i="1" s="1"/>
  <c r="J32" i="1" s="1"/>
  <c r="K32" i="1" s="1"/>
  <c r="L32" i="1" s="1"/>
  <c r="F33" i="1" l="1"/>
  <c r="G33" i="1" s="1"/>
  <c r="J33" i="1" s="1"/>
  <c r="K33" i="1" s="1"/>
  <c r="L33" i="1" s="1"/>
  <c r="E34" i="1"/>
  <c r="F34" i="1" l="1"/>
  <c r="G34" i="1" s="1"/>
  <c r="J34" i="1" s="1"/>
  <c r="K34" i="1" s="1"/>
  <c r="L34" i="1" s="1"/>
  <c r="E35" i="1"/>
  <c r="F35" i="1" l="1"/>
  <c r="G35" i="1" s="1"/>
  <c r="J35" i="1" s="1"/>
  <c r="K35" i="1" s="1"/>
  <c r="L35" i="1" s="1"/>
  <c r="E36" i="1"/>
  <c r="F36" i="1" l="1"/>
  <c r="G36" i="1" s="1"/>
  <c r="J36" i="1" s="1"/>
  <c r="K36" i="1" s="1"/>
  <c r="L36" i="1" s="1"/>
  <c r="E37" i="1"/>
  <c r="F37" i="1" s="1"/>
  <c r="G37" i="1" s="1"/>
  <c r="J37" i="1" l="1"/>
  <c r="K37" i="1" s="1"/>
  <c r="L37" i="1" s="1"/>
  <c r="L39" i="1" s="1"/>
  <c r="L40" i="1" s="1"/>
  <c r="L41" i="1" s="1"/>
  <c r="L42" i="1" s="1"/>
  <c r="G40" i="1"/>
</calcChain>
</file>

<file path=xl/sharedStrings.xml><?xml version="1.0" encoding="utf-8"?>
<sst xmlns="http://schemas.openxmlformats.org/spreadsheetml/2006/main" count="19" uniqueCount="19">
  <si>
    <t>Overnight period</t>
  </si>
  <si>
    <t>Start</t>
  </si>
  <si>
    <t>End</t>
  </si>
  <si>
    <t>Days in period</t>
  </si>
  <si>
    <t>F-TIIE Overnight Benchmark rate</t>
  </si>
  <si>
    <t>/100</t>
  </si>
  <si>
    <t>Interest in period</t>
  </si>
  <si>
    <t>Compounding Term</t>
  </si>
  <si>
    <t>Daily Interest Accumulation Factor</t>
  </si>
  <si>
    <t>Holidays list</t>
  </si>
  <si>
    <t>Holiday</t>
  </si>
  <si>
    <t>Weekend</t>
  </si>
  <si>
    <t>Remove principal (-1)</t>
  </si>
  <si>
    <t>Total number of days in month</t>
  </si>
  <si>
    <t>Annualize</t>
  </si>
  <si>
    <t>Rounded to 4 d.p in %</t>
  </si>
  <si>
    <t>Contract settle price</t>
  </si>
  <si>
    <t>Notional Equivalent</t>
  </si>
  <si>
    <t>Tick Size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</si>
</sst>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dddd\-dd\-mmm\-yy"/>
    <numFmt numFmtId="165" formatCode="0.000000"/>
    <numFmt numFmtId="166" formatCode="0.0000"/>
  </numFmts>
  <fonts count="4" x14ac:knownFonts="1">
    <font>
      <sz val="11"/>
      <color theme="1"/>
      <name val="Calibri"/>
      <family val="2"/>
      <scheme val="minor"/>
    </font>
    <font>
      <b/>
      <sz val="11"/>
      <color theme="1"/>
      <name val="Calibri"/>
      <family val="2"/>
      <scheme val="minor"/>
    </font>
    <font>
      <sz val="11"/>
      <name val="Calibri"/>
      <family val="2"/>
      <scheme val="minor"/>
    </font>
    <font>
      <sz val="11"/>
      <color theme="1"/>
      <name val="Calibri"/>
      <family val="2"/>
      <scheme val="minor"/>
    </font>
  </fonts>
  <fills count="4">
    <fill>
      <patternFill patternType="none"/>
    </fill>
    <fill>
      <patternFill patternType="gray125"/>
    </fill>
    <fill>
      <patternFill patternType="solid">
        <fgColor theme="7" tint="0.39997558519241921"/>
        <bgColor indexed="64"/>
      </patternFill>
    </fill>
    <fill>
      <patternFill patternType="solid">
        <fgColor theme="4" tint="0.59999389629810485"/>
        <bgColor indexed="64"/>
      </patternFill>
    </fill>
  </fills>
  <borders count="5">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44" fontId="3" fillId="0" borderId="0" applyFont="0" applyFill="0" applyBorder="0" applyAlignment="0" applyProtection="0"/>
  </cellStyleXfs>
  <cellXfs count="24">
    <xf numFmtId="0" fontId="0" fillId="0" borderId="0" xfId="0"/>
    <xf numFmtId="0" fontId="0" fillId="0" borderId="0" xfId="0" applyAlignment="1">
      <alignment horizontal="center"/>
    </xf>
    <xf numFmtId="0" fontId="0" fillId="0" borderId="0" xfId="0" applyAlignment="1">
      <alignment wrapText="1"/>
    </xf>
    <xf numFmtId="0" fontId="1" fillId="0" borderId="0" xfId="0" applyFont="1" applyAlignment="1">
      <alignment horizontal="center" vertical="center" wrapText="1"/>
    </xf>
    <xf numFmtId="0" fontId="1" fillId="0" borderId="0" xfId="0" quotePrefix="1" applyFont="1" applyAlignment="1">
      <alignment horizontal="center" vertical="center" wrapText="1"/>
    </xf>
    <xf numFmtId="164" fontId="1" fillId="0" borderId="0" xfId="0" applyNumberFormat="1" applyFont="1" applyAlignment="1">
      <alignment horizontal="center" vertical="center" wrapText="1"/>
    </xf>
    <xf numFmtId="164" fontId="0" fillId="0" borderId="0" xfId="0" applyNumberFormat="1"/>
    <xf numFmtId="2" fontId="0" fillId="2" borderId="0" xfId="0" applyNumberFormat="1" applyFill="1" applyAlignment="1">
      <alignment horizontal="center"/>
    </xf>
    <xf numFmtId="165" fontId="0" fillId="0" borderId="0" xfId="0" applyNumberFormat="1"/>
    <xf numFmtId="2" fontId="0" fillId="3" borderId="0" xfId="0" applyNumberFormat="1" applyFill="1" applyAlignment="1">
      <alignment horizontal="center"/>
    </xf>
    <xf numFmtId="0" fontId="0" fillId="2" borderId="0" xfId="0" applyFill="1"/>
    <xf numFmtId="15" fontId="0" fillId="0" borderId="0" xfId="0" applyNumberFormat="1"/>
    <xf numFmtId="164" fontId="2" fillId="0" borderId="0" xfId="0" applyNumberFormat="1" applyFont="1"/>
    <xf numFmtId="0" fontId="0" fillId="3" borderId="0" xfId="0" applyFill="1" applyAlignment="1">
      <alignment horizontal="center"/>
    </xf>
    <xf numFmtId="164" fontId="0" fillId="2" borderId="0" xfId="0" applyNumberFormat="1" applyFill="1" applyAlignment="1">
      <alignment horizontal="center"/>
    </xf>
    <xf numFmtId="164" fontId="0" fillId="3" borderId="0" xfId="0" applyNumberFormat="1" applyFill="1" applyAlignment="1">
      <alignment horizontal="center"/>
    </xf>
    <xf numFmtId="0" fontId="0" fillId="0" borderId="0" xfId="0" quotePrefix="1"/>
    <xf numFmtId="166" fontId="2" fillId="0" borderId="0" xfId="0" applyNumberFormat="1" applyFont="1"/>
    <xf numFmtId="166" fontId="1" fillId="0" borderId="0" xfId="0" applyNumberFormat="1" applyFont="1"/>
    <xf numFmtId="0" fontId="0" fillId="0" borderId="1" xfId="0" applyBorder="1"/>
    <xf numFmtId="44" fontId="0" fillId="0" borderId="2" xfId="1" applyFont="1" applyBorder="1"/>
    <xf numFmtId="0" fontId="0" fillId="0" borderId="3" xfId="0" applyBorder="1"/>
    <xf numFmtId="44" fontId="1" fillId="0" borderId="4" xfId="1" applyFont="1" applyBorder="1"/>
    <xf numFmtId="0" fontId="1" fillId="0" borderId="0" xfId="0" applyFont="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28575</xdr:colOff>
      <xdr:row>12</xdr:row>
      <xdr:rowOff>76199</xdr:rowOff>
    </xdr:from>
    <xdr:to>
      <xdr:col>3</xdr:col>
      <xdr:colOff>809624</xdr:colOff>
      <xdr:row>24</xdr:row>
      <xdr:rowOff>171450</xdr:rowOff>
    </xdr:to>
    <xdr:sp macro="" textlink="">
      <xdr:nvSpPr>
        <xdr:cNvPr id="2" name="TextBox 1">
          <a:extLst>
            <a:ext uri="{FF2B5EF4-FFF2-40B4-BE49-F238E27FC236}">
              <a16:creationId xmlns:a16="http://schemas.microsoft.com/office/drawing/2014/main" id="{C9DBACB0-F932-4A71-B349-7084EA32A37A}"/>
            </a:ext>
          </a:extLst>
        </xdr:cNvPr>
        <xdr:cNvSpPr txBox="1"/>
      </xdr:nvSpPr>
      <xdr:spPr>
        <a:xfrm>
          <a:off x="1247775" y="3124199"/>
          <a:ext cx="1390649" cy="238125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Although Friday 1st January</a:t>
          </a:r>
          <a:r>
            <a:rPr lang="en-GB" sz="1100" baseline="0"/>
            <a:t> is a holiday it has a rate assigned from the previous good business day (4.38% from Dec 31), the same rate is assigned to the 2nd and 3rd of January as they are also not good business days falling on a Saturday and Sunday.</a:t>
          </a:r>
        </a:p>
        <a:p>
          <a:endParaRPr lang="en-GB" sz="1100" baseline="0"/>
        </a:p>
        <a:p>
          <a:endParaRPr lang="en-GB" sz="1100"/>
        </a:p>
      </xdr:txBody>
    </xdr:sp>
    <xdr:clientData/>
  </xdr:twoCellAnchor>
  <xdr:twoCellAnchor>
    <xdr:from>
      <xdr:col>2</xdr:col>
      <xdr:colOff>171451</xdr:colOff>
      <xdr:row>32</xdr:row>
      <xdr:rowOff>47625</xdr:rowOff>
    </xdr:from>
    <xdr:to>
      <xdr:col>4</xdr:col>
      <xdr:colOff>0</xdr:colOff>
      <xdr:row>36</xdr:row>
      <xdr:rowOff>104775</xdr:rowOff>
    </xdr:to>
    <xdr:sp macro="" textlink="">
      <xdr:nvSpPr>
        <xdr:cNvPr id="3" name="TextBox 2">
          <a:extLst>
            <a:ext uri="{FF2B5EF4-FFF2-40B4-BE49-F238E27FC236}">
              <a16:creationId xmlns:a16="http://schemas.microsoft.com/office/drawing/2014/main" id="{266467A7-9BA9-48CB-B75E-FA3CF94FFD88}"/>
            </a:ext>
          </a:extLst>
        </xdr:cNvPr>
        <xdr:cNvSpPr txBox="1"/>
      </xdr:nvSpPr>
      <xdr:spPr>
        <a:xfrm>
          <a:off x="1390651" y="6905625"/>
          <a:ext cx="1247774" cy="81915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Contract dates are exactly aligned</a:t>
          </a:r>
          <a:r>
            <a:rPr lang="en-GB" sz="1100" baseline="0"/>
            <a:t> to calendar month dates.</a:t>
          </a:r>
        </a:p>
        <a:p>
          <a:endParaRPr lang="en-GB" sz="1100"/>
        </a:p>
      </xdr:txBody>
    </xdr:sp>
    <xdr:clientData/>
  </xdr:twoCellAnchor>
  <xdr:twoCellAnchor>
    <xdr:from>
      <xdr:col>12</xdr:col>
      <xdr:colOff>104775</xdr:colOff>
      <xdr:row>29</xdr:row>
      <xdr:rowOff>104775</xdr:rowOff>
    </xdr:from>
    <xdr:to>
      <xdr:col>15</xdr:col>
      <xdr:colOff>161924</xdr:colOff>
      <xdr:row>37</xdr:row>
      <xdr:rowOff>66674</xdr:rowOff>
    </xdr:to>
    <xdr:sp macro="" textlink="">
      <xdr:nvSpPr>
        <xdr:cNvPr id="4" name="TextBox 3">
          <a:extLst>
            <a:ext uri="{FF2B5EF4-FFF2-40B4-BE49-F238E27FC236}">
              <a16:creationId xmlns:a16="http://schemas.microsoft.com/office/drawing/2014/main" id="{468E4458-D982-44A6-8512-21312DC422A7}"/>
            </a:ext>
          </a:extLst>
        </xdr:cNvPr>
        <xdr:cNvSpPr txBox="1"/>
      </xdr:nvSpPr>
      <xdr:spPr>
        <a:xfrm>
          <a:off x="10210800" y="6391275"/>
          <a:ext cx="1885949" cy="148589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The</a:t>
          </a:r>
          <a:r>
            <a:rPr lang="en-GB" sz="1100" baseline="0"/>
            <a:t> final contract settlement rate is rounded and converted into price using 100-R.</a:t>
          </a:r>
        </a:p>
        <a:p>
          <a:r>
            <a:rPr lang="en-GB" sz="1100" baseline="0"/>
            <a:t>This price is used for final cash settlement values and payment/receipt is made on the next good business day</a:t>
          </a:r>
        </a:p>
      </xdr:txBody>
    </xdr:sp>
    <xdr:clientData/>
  </xdr:twoCellAnchor>
  <xdr:twoCellAnchor>
    <xdr:from>
      <xdr:col>12</xdr:col>
      <xdr:colOff>76200</xdr:colOff>
      <xdr:row>14</xdr:row>
      <xdr:rowOff>95251</xdr:rowOff>
    </xdr:from>
    <xdr:to>
      <xdr:col>15</xdr:col>
      <xdr:colOff>190500</xdr:colOff>
      <xdr:row>26</xdr:row>
      <xdr:rowOff>142875</xdr:rowOff>
    </xdr:to>
    <xdr:sp macro="" textlink="">
      <xdr:nvSpPr>
        <xdr:cNvPr id="5" name="TextBox 4">
          <a:extLst>
            <a:ext uri="{FF2B5EF4-FFF2-40B4-BE49-F238E27FC236}">
              <a16:creationId xmlns:a16="http://schemas.microsoft.com/office/drawing/2014/main" id="{57F4D652-800E-4A3C-8249-E7FC1123DE3B}"/>
            </a:ext>
          </a:extLst>
        </xdr:cNvPr>
        <xdr:cNvSpPr txBox="1"/>
      </xdr:nvSpPr>
      <xdr:spPr>
        <a:xfrm>
          <a:off x="10182225" y="3524251"/>
          <a:ext cx="1943100" cy="2333624"/>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The contract is defined</a:t>
          </a:r>
          <a:r>
            <a:rPr lang="en-GB" sz="1100" baseline="0"/>
            <a:t> by the value of the IMM index or the value of 1 basis point. </a:t>
          </a:r>
        </a:p>
        <a:p>
          <a:r>
            <a:rPr lang="en-GB" sz="1100" baseline="0"/>
            <a:t>Final cash settlement value is the difference between the traded price and the final contract settle price x the value of 1 basis point.</a:t>
          </a:r>
        </a:p>
        <a:p>
          <a:r>
            <a:rPr lang="en-GB" sz="1100" baseline="0"/>
            <a:t>This definition of the contract means we do not need a fixed daycount multiplier (such as 30/360) or a contract notional for the final calculation</a:t>
          </a:r>
        </a:p>
      </xdr:txBody>
    </xdr:sp>
    <xdr:clientData/>
  </xdr:twoCellAnchor>
  <xdr:twoCellAnchor>
    <xdr:from>
      <xdr:col>1</xdr:col>
      <xdr:colOff>371475</xdr:colOff>
      <xdr:row>5</xdr:row>
      <xdr:rowOff>47626</xdr:rowOff>
    </xdr:from>
    <xdr:to>
      <xdr:col>3</xdr:col>
      <xdr:colOff>804863</xdr:colOff>
      <xdr:row>11</xdr:row>
      <xdr:rowOff>133350</xdr:rowOff>
    </xdr:to>
    <xdr:sp macro="" textlink="">
      <xdr:nvSpPr>
        <xdr:cNvPr id="6" name="TextBox 5">
          <a:extLst>
            <a:ext uri="{FF2B5EF4-FFF2-40B4-BE49-F238E27FC236}">
              <a16:creationId xmlns:a16="http://schemas.microsoft.com/office/drawing/2014/main" id="{560E104D-3706-4BF1-8DDE-CDF68D5F3361}"/>
            </a:ext>
          </a:extLst>
        </xdr:cNvPr>
        <xdr:cNvSpPr txBox="1"/>
      </xdr:nvSpPr>
      <xdr:spPr>
        <a:xfrm>
          <a:off x="971550" y="1762126"/>
          <a:ext cx="1633538" cy="1228724"/>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Highlighted</a:t>
          </a:r>
          <a:r>
            <a:rPr lang="en-GB" sz="1100" baseline="0"/>
            <a:t> cells indicate where a rate has been assigned from a previous good business days. Blue indicating weekends, gold for holidays</a:t>
          </a:r>
        </a:p>
        <a:p>
          <a:endParaRPr lang="en-GB" sz="1100" baseline="0"/>
        </a:p>
        <a:p>
          <a:endParaRPr lang="en-GB" sz="1100"/>
        </a:p>
      </xdr:txBody>
    </xdr:sp>
    <xdr:clientData/>
  </xdr:twoCellAnchor>
  <xdr:twoCellAnchor>
    <xdr:from>
      <xdr:col>12</xdr:col>
      <xdr:colOff>57149</xdr:colOff>
      <xdr:row>6</xdr:row>
      <xdr:rowOff>19050</xdr:rowOff>
    </xdr:from>
    <xdr:to>
      <xdr:col>15</xdr:col>
      <xdr:colOff>371475</xdr:colOff>
      <xdr:row>12</xdr:row>
      <xdr:rowOff>190499</xdr:rowOff>
    </xdr:to>
    <xdr:sp macro="" textlink="">
      <xdr:nvSpPr>
        <xdr:cNvPr id="7" name="TextBox 6">
          <a:extLst>
            <a:ext uri="{FF2B5EF4-FFF2-40B4-BE49-F238E27FC236}">
              <a16:creationId xmlns:a16="http://schemas.microsoft.com/office/drawing/2014/main" id="{BB6E8F3B-E19A-49BD-866F-41FE9CDC0C86}"/>
            </a:ext>
          </a:extLst>
        </xdr:cNvPr>
        <xdr:cNvSpPr txBox="1"/>
      </xdr:nvSpPr>
      <xdr:spPr>
        <a:xfrm>
          <a:off x="10163174" y="1924050"/>
          <a:ext cx="2143126" cy="131444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The rate in the first row is used to assign</a:t>
          </a:r>
          <a:r>
            <a:rPr lang="en-GB" sz="1100" baseline="0"/>
            <a:t> rates to the next three days. It does not impact on the final calculation for January in any other way. It would have been used in the final calculation of the December contract.</a:t>
          </a:r>
        </a:p>
        <a:p>
          <a:endParaRPr lang="en-GB" sz="1100" baseline="0"/>
        </a:p>
        <a:p>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42FDD-63E1-4387-9638-EEFFF5F32ACA}">
  <dimension ref="A1:W44"/>
  <sheetViews>
    <sheetView tabSelected="1" workbookViewId="0">
      <selection activeCell="B4" sqref="B4"/>
    </sheetView>
  </sheetViews>
  <sheetFormatPr defaultColWidth="9" defaultRowHeight="15" x14ac:dyDescent="0.25"/>
  <cols>
    <col min="4" max="4" width="12.140625" customWidth="1"/>
    <col min="5" max="5" width="28.5703125" bestFit="1" customWidth="1"/>
    <col min="6" max="6" width="20.7109375" bestFit="1" customWidth="1"/>
    <col min="10" max="10" width="13.28515625" customWidth="1"/>
    <col min="11" max="11" width="12.85546875" customWidth="1"/>
    <col min="21" max="21" width="11.7109375" bestFit="1" customWidth="1"/>
  </cols>
  <sheetData>
    <row r="1" spans="1:23" x14ac:dyDescent="0.25">
      <c r="H1" s="1"/>
    </row>
    <row r="2" spans="1:23" x14ac:dyDescent="0.25">
      <c r="H2" s="1"/>
    </row>
    <row r="3" spans="1:23" x14ac:dyDescent="0.25">
      <c r="E3" s="23" t="s">
        <v>0</v>
      </c>
      <c r="F3" s="23"/>
      <c r="G3" s="23"/>
      <c r="H3" s="1"/>
    </row>
    <row r="4" spans="1:23" ht="75" x14ac:dyDescent="0.25">
      <c r="A4" s="2"/>
      <c r="B4" s="2"/>
      <c r="C4" s="2"/>
      <c r="D4" s="3"/>
      <c r="E4" s="3" t="s">
        <v>1</v>
      </c>
      <c r="F4" s="3" t="s">
        <v>2</v>
      </c>
      <c r="G4" s="3" t="s">
        <v>3</v>
      </c>
      <c r="H4" s="3" t="s">
        <v>4</v>
      </c>
      <c r="I4" s="4" t="s">
        <v>5</v>
      </c>
      <c r="J4" s="3" t="s">
        <v>6</v>
      </c>
      <c r="K4" s="3" t="s">
        <v>7</v>
      </c>
      <c r="L4" s="3" t="s">
        <v>8</v>
      </c>
      <c r="M4" s="2"/>
      <c r="N4" s="2"/>
      <c r="O4" s="2"/>
      <c r="P4" s="2"/>
      <c r="Q4" s="2"/>
      <c r="R4" s="2"/>
      <c r="S4" s="2"/>
      <c r="T4" s="2"/>
      <c r="U4" s="2"/>
      <c r="V4" s="2"/>
      <c r="W4" s="2"/>
    </row>
    <row r="5" spans="1:23" x14ac:dyDescent="0.25">
      <c r="A5" s="2"/>
      <c r="B5" s="2"/>
      <c r="C5" s="2"/>
      <c r="D5" s="5"/>
      <c r="E5" s="3"/>
      <c r="F5" s="3"/>
      <c r="G5" s="3"/>
      <c r="H5" s="3"/>
      <c r="I5" s="4"/>
      <c r="J5" s="3"/>
      <c r="K5" s="3"/>
      <c r="L5" s="3"/>
      <c r="M5" s="2"/>
      <c r="N5" s="2"/>
      <c r="O5" s="2"/>
      <c r="P5" s="2"/>
      <c r="Q5" s="2"/>
      <c r="R5" s="2"/>
      <c r="S5" s="2"/>
      <c r="T5" s="2"/>
      <c r="U5" s="2"/>
      <c r="V5" s="2"/>
      <c r="W5" s="2"/>
    </row>
    <row r="6" spans="1:23" x14ac:dyDescent="0.25">
      <c r="A6" s="2"/>
      <c r="B6" s="2"/>
      <c r="C6" s="2"/>
      <c r="D6" s="5"/>
      <c r="E6" s="6">
        <v>44196</v>
      </c>
      <c r="F6" s="6">
        <f t="shared" ref="F6:F9" si="0">E6+1</f>
        <v>44197</v>
      </c>
      <c r="G6" s="3"/>
      <c r="H6" s="3">
        <v>4.38</v>
      </c>
      <c r="I6" s="4"/>
      <c r="J6" s="3"/>
      <c r="K6" s="3"/>
      <c r="L6" s="3"/>
      <c r="M6" s="2"/>
      <c r="N6" s="2"/>
      <c r="O6" s="2"/>
      <c r="P6" s="2"/>
      <c r="Q6" s="2"/>
      <c r="R6" s="2"/>
      <c r="S6" s="2"/>
      <c r="T6" s="2"/>
      <c r="U6" s="2"/>
      <c r="V6" s="2"/>
      <c r="W6" s="2"/>
    </row>
    <row r="7" spans="1:23" x14ac:dyDescent="0.25">
      <c r="D7" s="6"/>
      <c r="E7" s="6">
        <f>E6+1</f>
        <v>44197</v>
      </c>
      <c r="F7" s="6">
        <f t="shared" si="0"/>
        <v>44198</v>
      </c>
      <c r="G7" s="1">
        <f t="shared" ref="G7:G9" si="1">F7-E7</f>
        <v>1</v>
      </c>
      <c r="H7" s="7">
        <f>H6</f>
        <v>4.38</v>
      </c>
      <c r="I7">
        <f t="shared" ref="I7:I9" si="2">H7/100</f>
        <v>4.3799999999999999E-2</v>
      </c>
      <c r="J7">
        <f t="shared" ref="J7:J9" si="3">I7*G7/360</f>
        <v>1.2166666666666667E-4</v>
      </c>
      <c r="K7" s="8">
        <f t="shared" ref="K7:K9" si="4">1+J7</f>
        <v>1.0001216666666666</v>
      </c>
      <c r="L7" s="8">
        <f t="shared" ref="L7" si="5">K7</f>
        <v>1.0001216666666666</v>
      </c>
      <c r="R7" s="2"/>
    </row>
    <row r="8" spans="1:23" x14ac:dyDescent="0.25">
      <c r="D8" s="6"/>
      <c r="E8" s="6">
        <f t="shared" ref="E8:E37" si="6">E7+1</f>
        <v>44198</v>
      </c>
      <c r="F8" s="6">
        <f t="shared" si="0"/>
        <v>44199</v>
      </c>
      <c r="G8" s="1">
        <f t="shared" si="1"/>
        <v>1</v>
      </c>
      <c r="H8" s="9">
        <f>H7</f>
        <v>4.38</v>
      </c>
      <c r="I8">
        <f t="shared" si="2"/>
        <v>4.3799999999999999E-2</v>
      </c>
      <c r="J8">
        <f t="shared" si="3"/>
        <v>1.2166666666666667E-4</v>
      </c>
      <c r="K8" s="8">
        <f t="shared" si="4"/>
        <v>1.0001216666666666</v>
      </c>
      <c r="L8" s="8">
        <f t="shared" ref="L8:L10" si="7">K8*L7</f>
        <v>1.0002433481361108</v>
      </c>
      <c r="R8" s="2"/>
      <c r="U8" s="10" t="s">
        <v>9</v>
      </c>
    </row>
    <row r="9" spans="1:23" x14ac:dyDescent="0.25">
      <c r="D9" s="6"/>
      <c r="E9" s="6">
        <f t="shared" si="6"/>
        <v>44199</v>
      </c>
      <c r="F9" s="6">
        <f t="shared" si="0"/>
        <v>44200</v>
      </c>
      <c r="G9" s="1">
        <f t="shared" si="1"/>
        <v>1</v>
      </c>
      <c r="H9" s="9">
        <f>H8</f>
        <v>4.38</v>
      </c>
      <c r="I9">
        <f t="shared" si="2"/>
        <v>4.3799999999999999E-2</v>
      </c>
      <c r="J9">
        <f t="shared" si="3"/>
        <v>1.2166666666666667E-4</v>
      </c>
      <c r="K9" s="8">
        <f t="shared" si="4"/>
        <v>1.0001216666666666</v>
      </c>
      <c r="L9" s="8">
        <f t="shared" si="7"/>
        <v>1.000365044410134</v>
      </c>
      <c r="R9" s="2"/>
      <c r="U9" s="11">
        <v>44197</v>
      </c>
    </row>
    <row r="10" spans="1:23" x14ac:dyDescent="0.25">
      <c r="D10" s="12"/>
      <c r="E10" s="6">
        <f t="shared" si="6"/>
        <v>44200</v>
      </c>
      <c r="F10" s="6">
        <f>E10+1</f>
        <v>44201</v>
      </c>
      <c r="G10" s="1">
        <f>F10-E10</f>
        <v>1</v>
      </c>
      <c r="H10" s="1">
        <v>4.3</v>
      </c>
      <c r="I10">
        <f>H10/100</f>
        <v>4.2999999999999997E-2</v>
      </c>
      <c r="J10">
        <f>I10*G10/360</f>
        <v>1.1944444444444444E-4</v>
      </c>
      <c r="K10" s="8">
        <f>1+J10</f>
        <v>1.0001194444444443</v>
      </c>
      <c r="L10" s="8">
        <f t="shared" si="7"/>
        <v>1.000484532457105</v>
      </c>
      <c r="R10" s="2"/>
      <c r="U10" s="11">
        <v>44228</v>
      </c>
    </row>
    <row r="11" spans="1:23" x14ac:dyDescent="0.25">
      <c r="D11" s="6"/>
      <c r="E11" s="6">
        <f t="shared" si="6"/>
        <v>44201</v>
      </c>
      <c r="F11" s="6">
        <f t="shared" ref="F11:F37" si="8">E11+1</f>
        <v>44202</v>
      </c>
      <c r="G11" s="1">
        <f t="shared" ref="G11:G37" si="9">F11-E11</f>
        <v>1</v>
      </c>
      <c r="H11" s="1">
        <v>4.29</v>
      </c>
      <c r="I11">
        <f t="shared" ref="I11:I37" si="10">H11/100</f>
        <v>4.2900000000000001E-2</v>
      </c>
      <c r="J11">
        <f>I11*G11/360</f>
        <v>1.1916666666666667E-4</v>
      </c>
      <c r="K11" s="8">
        <f t="shared" ref="K11:K37" si="11">1+J11</f>
        <v>1.0001191666666667</v>
      </c>
      <c r="L11" s="8">
        <f>K11*L10</f>
        <v>1.0006037568638895</v>
      </c>
      <c r="R11" s="2"/>
      <c r="U11" s="11">
        <v>44270</v>
      </c>
    </row>
    <row r="12" spans="1:23" x14ac:dyDescent="0.25">
      <c r="D12" s="6"/>
      <c r="E12" s="6">
        <f t="shared" si="6"/>
        <v>44202</v>
      </c>
      <c r="F12" s="6">
        <f t="shared" si="8"/>
        <v>44203</v>
      </c>
      <c r="G12" s="1">
        <f t="shared" si="9"/>
        <v>1</v>
      </c>
      <c r="H12" s="1">
        <v>4.2300000000000004</v>
      </c>
      <c r="I12">
        <f t="shared" si="10"/>
        <v>4.2300000000000004E-2</v>
      </c>
      <c r="J12">
        <f>I12*G12/360</f>
        <v>1.1750000000000001E-4</v>
      </c>
      <c r="K12" s="8">
        <f t="shared" si="11"/>
        <v>1.0001175</v>
      </c>
      <c r="L12" s="8">
        <f t="shared" ref="L12:L37" si="12">K12*L11</f>
        <v>1.0007213278053211</v>
      </c>
      <c r="R12" s="2"/>
      <c r="U12" s="11">
        <v>44287</v>
      </c>
    </row>
    <row r="13" spans="1:23" x14ac:dyDescent="0.25">
      <c r="D13" s="6"/>
      <c r="E13" s="6">
        <f t="shared" si="6"/>
        <v>44203</v>
      </c>
      <c r="F13" s="6">
        <f t="shared" si="8"/>
        <v>44204</v>
      </c>
      <c r="G13" s="1">
        <f t="shared" si="9"/>
        <v>1</v>
      </c>
      <c r="H13" s="1">
        <v>4.21</v>
      </c>
      <c r="I13">
        <f t="shared" si="10"/>
        <v>4.2099999999999999E-2</v>
      </c>
      <c r="J13">
        <f>I13*G13/360</f>
        <v>1.1694444444444445E-4</v>
      </c>
      <c r="K13" s="8">
        <f t="shared" si="11"/>
        <v>1.0001169444444444</v>
      </c>
      <c r="L13" s="8">
        <f t="shared" si="12"/>
        <v>1.0008383566050449</v>
      </c>
      <c r="R13" s="2"/>
      <c r="U13" s="11">
        <v>44288</v>
      </c>
    </row>
    <row r="14" spans="1:23" x14ac:dyDescent="0.25">
      <c r="D14" s="6"/>
      <c r="E14" s="6">
        <f t="shared" si="6"/>
        <v>44204</v>
      </c>
      <c r="F14" s="6">
        <f t="shared" si="8"/>
        <v>44205</v>
      </c>
      <c r="G14" s="1">
        <f t="shared" si="9"/>
        <v>1</v>
      </c>
      <c r="H14" s="1">
        <v>4.2300000000000004</v>
      </c>
      <c r="I14">
        <f t="shared" si="10"/>
        <v>4.2300000000000004E-2</v>
      </c>
      <c r="J14">
        <f>I14*G14/360</f>
        <v>1.1750000000000001E-4</v>
      </c>
      <c r="K14" s="8">
        <f t="shared" si="11"/>
        <v>1.0001175</v>
      </c>
      <c r="L14" s="8">
        <f t="shared" si="12"/>
        <v>1.000955955111946</v>
      </c>
      <c r="R14" s="2"/>
      <c r="U14" s="11">
        <v>44317</v>
      </c>
    </row>
    <row r="15" spans="1:23" x14ac:dyDescent="0.25">
      <c r="D15" s="6"/>
      <c r="E15" s="6">
        <f t="shared" si="6"/>
        <v>44205</v>
      </c>
      <c r="F15" s="6">
        <f t="shared" si="8"/>
        <v>44206</v>
      </c>
      <c r="G15" s="1">
        <f t="shared" si="9"/>
        <v>1</v>
      </c>
      <c r="H15" s="13">
        <f>H14</f>
        <v>4.2300000000000004</v>
      </c>
      <c r="I15">
        <f t="shared" si="10"/>
        <v>4.2300000000000004E-2</v>
      </c>
      <c r="J15">
        <f t="shared" ref="J15:J37" si="13">I15*G15/360</f>
        <v>1.1750000000000001E-4</v>
      </c>
      <c r="K15" s="8">
        <f t="shared" si="11"/>
        <v>1.0001175</v>
      </c>
      <c r="L15" s="8">
        <f t="shared" si="12"/>
        <v>1.0010735674366718</v>
      </c>
      <c r="R15" s="2"/>
      <c r="U15" s="11">
        <v>44455</v>
      </c>
    </row>
    <row r="16" spans="1:23" x14ac:dyDescent="0.25">
      <c r="D16" s="6"/>
      <c r="E16" s="6">
        <f t="shared" si="6"/>
        <v>44206</v>
      </c>
      <c r="F16" s="6">
        <f t="shared" si="8"/>
        <v>44207</v>
      </c>
      <c r="G16" s="1">
        <f t="shared" si="9"/>
        <v>1</v>
      </c>
      <c r="H16" s="13">
        <f>H15</f>
        <v>4.2300000000000004</v>
      </c>
      <c r="I16">
        <f t="shared" si="10"/>
        <v>4.2300000000000004E-2</v>
      </c>
      <c r="J16">
        <f t="shared" si="13"/>
        <v>1.1750000000000001E-4</v>
      </c>
      <c r="K16" s="8">
        <f t="shared" si="11"/>
        <v>1.0001175</v>
      </c>
      <c r="L16" s="8">
        <f t="shared" si="12"/>
        <v>1.0011911935808455</v>
      </c>
      <c r="R16" s="2"/>
      <c r="U16" s="11">
        <v>44502</v>
      </c>
    </row>
    <row r="17" spans="4:21" x14ac:dyDescent="0.25">
      <c r="D17" s="6"/>
      <c r="E17" s="6">
        <f t="shared" si="6"/>
        <v>44207</v>
      </c>
      <c r="F17" s="6">
        <f t="shared" si="8"/>
        <v>44208</v>
      </c>
      <c r="G17" s="1">
        <f t="shared" si="9"/>
        <v>1</v>
      </c>
      <c r="H17" s="1">
        <v>4.22</v>
      </c>
      <c r="I17">
        <f t="shared" si="10"/>
        <v>4.2199999999999994E-2</v>
      </c>
      <c r="J17">
        <f t="shared" si="13"/>
        <v>1.172222222222222E-4</v>
      </c>
      <c r="K17" s="8">
        <f t="shared" si="11"/>
        <v>1.0001172222222223</v>
      </c>
      <c r="L17" s="8">
        <f t="shared" si="12"/>
        <v>1.0013085554374266</v>
      </c>
      <c r="R17" s="2"/>
      <c r="U17" s="11">
        <v>44515</v>
      </c>
    </row>
    <row r="18" spans="4:21" x14ac:dyDescent="0.25">
      <c r="D18" s="6"/>
      <c r="E18" s="6">
        <f t="shared" si="6"/>
        <v>44208</v>
      </c>
      <c r="F18" s="6">
        <f t="shared" si="8"/>
        <v>44209</v>
      </c>
      <c r="G18" s="1">
        <f t="shared" si="9"/>
        <v>1</v>
      </c>
      <c r="H18" s="1">
        <v>4.25</v>
      </c>
      <c r="I18">
        <f t="shared" si="10"/>
        <v>4.2500000000000003E-2</v>
      </c>
      <c r="J18">
        <f t="shared" si="13"/>
        <v>1.1805555555555556E-4</v>
      </c>
      <c r="K18" s="8">
        <f t="shared" si="11"/>
        <v>1.0001180555555556</v>
      </c>
      <c r="L18" s="8">
        <f t="shared" si="12"/>
        <v>1.0014267654752214</v>
      </c>
      <c r="R18" s="2"/>
      <c r="U18" s="11">
        <v>44542</v>
      </c>
    </row>
    <row r="19" spans="4:21" x14ac:dyDescent="0.25">
      <c r="D19" s="6"/>
      <c r="E19" s="6">
        <f t="shared" si="6"/>
        <v>44209</v>
      </c>
      <c r="F19" s="6">
        <f t="shared" si="8"/>
        <v>44210</v>
      </c>
      <c r="G19" s="1">
        <f t="shared" si="9"/>
        <v>1</v>
      </c>
      <c r="H19" s="1">
        <v>4.32</v>
      </c>
      <c r="I19">
        <f t="shared" si="10"/>
        <v>4.3200000000000002E-2</v>
      </c>
      <c r="J19">
        <f t="shared" si="13"/>
        <v>1.2E-4</v>
      </c>
      <c r="K19" s="8">
        <f t="shared" si="11"/>
        <v>1.0001199999999999</v>
      </c>
      <c r="L19" s="8">
        <f t="shared" si="12"/>
        <v>1.0015469366870784</v>
      </c>
      <c r="R19" s="2"/>
      <c r="U19" s="11">
        <v>44555</v>
      </c>
    </row>
    <row r="20" spans="4:21" x14ac:dyDescent="0.25">
      <c r="D20" s="6"/>
      <c r="E20" s="6">
        <f t="shared" si="6"/>
        <v>44210</v>
      </c>
      <c r="F20" s="6">
        <f t="shared" si="8"/>
        <v>44211</v>
      </c>
      <c r="G20" s="1">
        <f t="shared" si="9"/>
        <v>1</v>
      </c>
      <c r="H20" s="1">
        <v>4.28</v>
      </c>
      <c r="I20">
        <f t="shared" si="10"/>
        <v>4.2800000000000005E-2</v>
      </c>
      <c r="J20">
        <f t="shared" si="13"/>
        <v>1.188888888888889E-4</v>
      </c>
      <c r="K20" s="8">
        <f t="shared" si="11"/>
        <v>1.0001188888888888</v>
      </c>
      <c r="L20" s="8">
        <f t="shared" si="12"/>
        <v>1.0016660094895511</v>
      </c>
      <c r="R20" s="2"/>
      <c r="U20" s="11"/>
    </row>
    <row r="21" spans="4:21" x14ac:dyDescent="0.25">
      <c r="D21" s="6"/>
      <c r="E21" s="6">
        <f t="shared" si="6"/>
        <v>44211</v>
      </c>
      <c r="F21" s="6">
        <f t="shared" si="8"/>
        <v>44212</v>
      </c>
      <c r="G21" s="1">
        <f t="shared" si="9"/>
        <v>1</v>
      </c>
      <c r="H21" s="1">
        <v>4.29</v>
      </c>
      <c r="I21">
        <f t="shared" si="10"/>
        <v>4.2900000000000001E-2</v>
      </c>
      <c r="J21">
        <f t="shared" si="13"/>
        <v>1.1916666666666667E-4</v>
      </c>
      <c r="K21" s="8">
        <f t="shared" si="11"/>
        <v>1.0001191666666667</v>
      </c>
      <c r="L21" s="8">
        <f t="shared" si="12"/>
        <v>1.0017853746890153</v>
      </c>
      <c r="R21" s="2"/>
    </row>
    <row r="22" spans="4:21" x14ac:dyDescent="0.25">
      <c r="D22" s="6"/>
      <c r="E22" s="6">
        <f t="shared" si="6"/>
        <v>44212</v>
      </c>
      <c r="F22" s="6">
        <f t="shared" si="8"/>
        <v>44213</v>
      </c>
      <c r="G22" s="1">
        <f t="shared" si="9"/>
        <v>1</v>
      </c>
      <c r="H22" s="13">
        <f>H21</f>
        <v>4.29</v>
      </c>
      <c r="I22">
        <f t="shared" si="10"/>
        <v>4.2900000000000001E-2</v>
      </c>
      <c r="J22">
        <f t="shared" si="13"/>
        <v>1.1916666666666667E-4</v>
      </c>
      <c r="K22" s="8">
        <f t="shared" si="11"/>
        <v>1.0001191666666667</v>
      </c>
      <c r="L22" s="8">
        <f t="shared" si="12"/>
        <v>1.0019047541128323</v>
      </c>
      <c r="R22" s="2"/>
      <c r="U22" s="14" t="s">
        <v>10</v>
      </c>
    </row>
    <row r="23" spans="4:21" x14ac:dyDescent="0.25">
      <c r="D23" s="6"/>
      <c r="E23" s="6">
        <f t="shared" si="6"/>
        <v>44213</v>
      </c>
      <c r="F23" s="6">
        <f t="shared" si="8"/>
        <v>44214</v>
      </c>
      <c r="G23" s="1">
        <f t="shared" si="9"/>
        <v>1</v>
      </c>
      <c r="H23" s="13">
        <f>H22</f>
        <v>4.29</v>
      </c>
      <c r="I23">
        <f t="shared" si="10"/>
        <v>4.2900000000000001E-2</v>
      </c>
      <c r="J23">
        <f t="shared" si="13"/>
        <v>1.1916666666666667E-4</v>
      </c>
      <c r="K23" s="8">
        <f t="shared" si="11"/>
        <v>1.0001191666666667</v>
      </c>
      <c r="L23" s="8">
        <f t="shared" si="12"/>
        <v>1.0020241477626974</v>
      </c>
      <c r="R23" s="2"/>
      <c r="U23" s="15" t="s">
        <v>11</v>
      </c>
    </row>
    <row r="24" spans="4:21" x14ac:dyDescent="0.25">
      <c r="D24" s="6"/>
      <c r="E24" s="6">
        <f t="shared" si="6"/>
        <v>44214</v>
      </c>
      <c r="F24" s="6">
        <f t="shared" si="8"/>
        <v>44215</v>
      </c>
      <c r="G24" s="1">
        <f t="shared" si="9"/>
        <v>1</v>
      </c>
      <c r="H24" s="1">
        <v>4.25</v>
      </c>
      <c r="I24">
        <f t="shared" si="10"/>
        <v>4.2500000000000003E-2</v>
      </c>
      <c r="J24">
        <f t="shared" si="13"/>
        <v>1.1805555555555556E-4</v>
      </c>
      <c r="K24" s="8">
        <f t="shared" si="11"/>
        <v>1.0001180555555556</v>
      </c>
      <c r="L24" s="8">
        <f t="shared" si="12"/>
        <v>1.0021424422801417</v>
      </c>
      <c r="R24" s="2"/>
    </row>
    <row r="25" spans="4:21" x14ac:dyDescent="0.25">
      <c r="D25" s="6"/>
      <c r="E25" s="6">
        <f t="shared" si="6"/>
        <v>44215</v>
      </c>
      <c r="F25" s="6">
        <f t="shared" si="8"/>
        <v>44216</v>
      </c>
      <c r="G25" s="1">
        <f t="shared" si="9"/>
        <v>1</v>
      </c>
      <c r="H25" s="1">
        <v>4.25</v>
      </c>
      <c r="I25">
        <f t="shared" si="10"/>
        <v>4.2500000000000003E-2</v>
      </c>
      <c r="J25">
        <f t="shared" si="13"/>
        <v>1.1805555555555556E-4</v>
      </c>
      <c r="K25" s="8">
        <f t="shared" si="11"/>
        <v>1.0001180555555556</v>
      </c>
      <c r="L25" s="8">
        <f t="shared" si="12"/>
        <v>1.0022607507629109</v>
      </c>
      <c r="R25" s="2"/>
    </row>
    <row r="26" spans="4:21" x14ac:dyDescent="0.25">
      <c r="D26" s="6"/>
      <c r="E26" s="6">
        <f t="shared" si="6"/>
        <v>44216</v>
      </c>
      <c r="F26" s="6">
        <f t="shared" si="8"/>
        <v>44217</v>
      </c>
      <c r="G26" s="1">
        <f t="shared" si="9"/>
        <v>1</v>
      </c>
      <c r="H26" s="1">
        <v>4.33</v>
      </c>
      <c r="I26">
        <f t="shared" si="10"/>
        <v>4.3299999999999998E-2</v>
      </c>
      <c r="J26">
        <f t="shared" si="13"/>
        <v>1.2027777777777777E-4</v>
      </c>
      <c r="K26" s="8">
        <f t="shared" si="11"/>
        <v>1.0001202777777778</v>
      </c>
      <c r="L26" s="8">
        <f t="shared" si="12"/>
        <v>1.0023813004587665</v>
      </c>
      <c r="R26" s="2"/>
    </row>
    <row r="27" spans="4:21" x14ac:dyDescent="0.25">
      <c r="D27" s="6"/>
      <c r="E27" s="6">
        <f t="shared" si="6"/>
        <v>44217</v>
      </c>
      <c r="F27" s="6">
        <f t="shared" si="8"/>
        <v>44218</v>
      </c>
      <c r="G27" s="1">
        <f t="shared" si="9"/>
        <v>1</v>
      </c>
      <c r="H27" s="1">
        <v>4.3</v>
      </c>
      <c r="I27">
        <f t="shared" si="10"/>
        <v>4.2999999999999997E-2</v>
      </c>
      <c r="J27">
        <f t="shared" si="13"/>
        <v>1.1944444444444444E-4</v>
      </c>
      <c r="K27" s="8">
        <f t="shared" si="11"/>
        <v>1.0001194444444443</v>
      </c>
      <c r="L27" s="8">
        <f t="shared" si="12"/>
        <v>1.0025010293363212</v>
      </c>
      <c r="R27" s="2"/>
    </row>
    <row r="28" spans="4:21" x14ac:dyDescent="0.25">
      <c r="D28" s="6"/>
      <c r="E28" s="6">
        <f t="shared" si="6"/>
        <v>44218</v>
      </c>
      <c r="F28" s="6">
        <f t="shared" si="8"/>
        <v>44219</v>
      </c>
      <c r="G28" s="1">
        <f t="shared" si="9"/>
        <v>1</v>
      </c>
      <c r="H28" s="1">
        <v>4.32</v>
      </c>
      <c r="I28">
        <f t="shared" si="10"/>
        <v>4.3200000000000002E-2</v>
      </c>
      <c r="J28">
        <f t="shared" si="13"/>
        <v>1.2E-4</v>
      </c>
      <c r="K28" s="8">
        <f t="shared" si="11"/>
        <v>1.0001199999999999</v>
      </c>
      <c r="L28" s="8">
        <f t="shared" si="12"/>
        <v>1.0026213294598414</v>
      </c>
      <c r="R28" s="2"/>
    </row>
    <row r="29" spans="4:21" x14ac:dyDescent="0.25">
      <c r="D29" s="6"/>
      <c r="E29" s="6">
        <f t="shared" si="6"/>
        <v>44219</v>
      </c>
      <c r="F29" s="6">
        <f t="shared" si="8"/>
        <v>44220</v>
      </c>
      <c r="G29" s="1">
        <f t="shared" si="9"/>
        <v>1</v>
      </c>
      <c r="H29" s="13">
        <f>H28</f>
        <v>4.32</v>
      </c>
      <c r="I29">
        <f t="shared" si="10"/>
        <v>4.3200000000000002E-2</v>
      </c>
      <c r="J29">
        <f t="shared" si="13"/>
        <v>1.2E-4</v>
      </c>
      <c r="K29" s="8">
        <f t="shared" si="11"/>
        <v>1.0001199999999999</v>
      </c>
      <c r="L29" s="8">
        <f t="shared" si="12"/>
        <v>1.0027416440193764</v>
      </c>
      <c r="R29" s="2"/>
    </row>
    <row r="30" spans="4:21" x14ac:dyDescent="0.25">
      <c r="D30" s="6"/>
      <c r="E30" s="6">
        <f t="shared" si="6"/>
        <v>44220</v>
      </c>
      <c r="F30" s="6">
        <f t="shared" si="8"/>
        <v>44221</v>
      </c>
      <c r="G30" s="1">
        <f t="shared" si="9"/>
        <v>1</v>
      </c>
      <c r="H30" s="13">
        <f>H29</f>
        <v>4.32</v>
      </c>
      <c r="I30">
        <f t="shared" si="10"/>
        <v>4.3200000000000002E-2</v>
      </c>
      <c r="J30">
        <f t="shared" si="13"/>
        <v>1.2E-4</v>
      </c>
      <c r="K30" s="8">
        <f t="shared" si="11"/>
        <v>1.0001199999999999</v>
      </c>
      <c r="L30" s="8">
        <f t="shared" si="12"/>
        <v>1.0028619730166586</v>
      </c>
      <c r="R30" s="2"/>
    </row>
    <row r="31" spans="4:21" x14ac:dyDescent="0.25">
      <c r="D31" s="6"/>
      <c r="E31" s="6">
        <f t="shared" si="6"/>
        <v>44221</v>
      </c>
      <c r="F31" s="6">
        <f t="shared" si="8"/>
        <v>44222</v>
      </c>
      <c r="G31" s="1">
        <f t="shared" si="9"/>
        <v>1</v>
      </c>
      <c r="H31" s="1">
        <v>4.4000000000000004</v>
      </c>
      <c r="I31">
        <f t="shared" si="10"/>
        <v>4.4000000000000004E-2</v>
      </c>
      <c r="J31">
        <f t="shared" si="13"/>
        <v>1.2222222222222224E-4</v>
      </c>
      <c r="K31" s="8">
        <f t="shared" si="11"/>
        <v>1.0001222222222221</v>
      </c>
      <c r="L31" s="8">
        <f t="shared" si="12"/>
        <v>1.0029845450355828</v>
      </c>
      <c r="R31" s="2"/>
    </row>
    <row r="32" spans="4:21" x14ac:dyDescent="0.25">
      <c r="D32" s="6"/>
      <c r="E32" s="6">
        <f t="shared" si="6"/>
        <v>44222</v>
      </c>
      <c r="F32" s="6">
        <f t="shared" si="8"/>
        <v>44223</v>
      </c>
      <c r="G32" s="1">
        <f t="shared" si="9"/>
        <v>1</v>
      </c>
      <c r="H32" s="1">
        <v>4.46</v>
      </c>
      <c r="I32">
        <f t="shared" si="10"/>
        <v>4.4600000000000001E-2</v>
      </c>
      <c r="J32">
        <f t="shared" si="13"/>
        <v>1.238888888888889E-4</v>
      </c>
      <c r="K32" s="8">
        <f t="shared" si="11"/>
        <v>1.0001238888888888</v>
      </c>
      <c r="L32" s="8">
        <f t="shared" si="12"/>
        <v>1.00310880367644</v>
      </c>
      <c r="R32" s="2"/>
    </row>
    <row r="33" spans="4:18" x14ac:dyDescent="0.25">
      <c r="D33" s="6"/>
      <c r="E33" s="6">
        <f t="shared" si="6"/>
        <v>44223</v>
      </c>
      <c r="F33" s="6">
        <f t="shared" si="8"/>
        <v>44224</v>
      </c>
      <c r="G33" s="1">
        <f t="shared" si="9"/>
        <v>1</v>
      </c>
      <c r="H33" s="1">
        <v>4.38</v>
      </c>
      <c r="I33">
        <f t="shared" si="10"/>
        <v>4.3799999999999999E-2</v>
      </c>
      <c r="J33">
        <f t="shared" si="13"/>
        <v>1.2166666666666667E-4</v>
      </c>
      <c r="K33" s="8">
        <f t="shared" si="11"/>
        <v>1.0001216666666666</v>
      </c>
      <c r="L33" s="8">
        <f t="shared" si="12"/>
        <v>1.0032308485808872</v>
      </c>
      <c r="R33" s="2"/>
    </row>
    <row r="34" spans="4:18" x14ac:dyDescent="0.25">
      <c r="D34" s="6"/>
      <c r="E34" s="6">
        <f t="shared" si="6"/>
        <v>44224</v>
      </c>
      <c r="F34" s="6">
        <f t="shared" si="8"/>
        <v>44225</v>
      </c>
      <c r="G34" s="1">
        <f t="shared" si="9"/>
        <v>1</v>
      </c>
      <c r="H34" s="1">
        <v>4.3499999999999996</v>
      </c>
      <c r="I34">
        <f t="shared" si="10"/>
        <v>4.3499999999999997E-2</v>
      </c>
      <c r="J34">
        <f t="shared" si="13"/>
        <v>1.2083333333333332E-4</v>
      </c>
      <c r="K34" s="8">
        <f t="shared" si="11"/>
        <v>1.0001208333333333</v>
      </c>
      <c r="L34" s="8">
        <f t="shared" si="12"/>
        <v>1.0033520723084242</v>
      </c>
      <c r="R34" s="2"/>
    </row>
    <row r="35" spans="4:18" x14ac:dyDescent="0.25">
      <c r="D35" s="6"/>
      <c r="E35" s="6">
        <f t="shared" si="6"/>
        <v>44225</v>
      </c>
      <c r="F35" s="6">
        <f t="shared" si="8"/>
        <v>44226</v>
      </c>
      <c r="G35" s="1">
        <f t="shared" si="9"/>
        <v>1</v>
      </c>
      <c r="H35" s="1">
        <v>4.3899999999999997</v>
      </c>
      <c r="I35">
        <f t="shared" si="10"/>
        <v>4.3899999999999995E-2</v>
      </c>
      <c r="J35">
        <f t="shared" si="13"/>
        <v>1.2194444444444443E-4</v>
      </c>
      <c r="K35" s="8">
        <f t="shared" si="11"/>
        <v>1.0001219444444445</v>
      </c>
      <c r="L35" s="8">
        <f t="shared" si="12"/>
        <v>1.0034744255194641</v>
      </c>
      <c r="R35" s="2"/>
    </row>
    <row r="36" spans="4:18" x14ac:dyDescent="0.25">
      <c r="D36" s="6"/>
      <c r="E36" s="6">
        <f t="shared" si="6"/>
        <v>44226</v>
      </c>
      <c r="F36" s="6">
        <f t="shared" si="8"/>
        <v>44227</v>
      </c>
      <c r="G36" s="1">
        <f t="shared" si="9"/>
        <v>1</v>
      </c>
      <c r="H36" s="13">
        <f>H35</f>
        <v>4.3899999999999997</v>
      </c>
      <c r="I36">
        <f t="shared" si="10"/>
        <v>4.3899999999999995E-2</v>
      </c>
      <c r="J36">
        <f t="shared" si="13"/>
        <v>1.2194444444444443E-4</v>
      </c>
      <c r="K36" s="8">
        <f t="shared" si="11"/>
        <v>1.0001219444444445</v>
      </c>
      <c r="L36" s="8">
        <f t="shared" si="12"/>
        <v>1.0035967936507983</v>
      </c>
      <c r="R36" s="2"/>
    </row>
    <row r="37" spans="4:18" x14ac:dyDescent="0.25">
      <c r="D37" s="6"/>
      <c r="E37" s="6">
        <f t="shared" si="6"/>
        <v>44227</v>
      </c>
      <c r="F37" s="6">
        <f t="shared" si="8"/>
        <v>44228</v>
      </c>
      <c r="G37" s="1">
        <f t="shared" si="9"/>
        <v>1</v>
      </c>
      <c r="H37" s="13">
        <f>H36</f>
        <v>4.3899999999999997</v>
      </c>
      <c r="I37">
        <f t="shared" si="10"/>
        <v>4.3899999999999995E-2</v>
      </c>
      <c r="J37">
        <f t="shared" si="13"/>
        <v>1.2194444444444443E-4</v>
      </c>
      <c r="K37" s="8">
        <f t="shared" si="11"/>
        <v>1.0001219444444445</v>
      </c>
      <c r="L37" s="8">
        <f t="shared" si="12"/>
        <v>1.0037191767042464</v>
      </c>
      <c r="R37" s="2"/>
    </row>
    <row r="38" spans="4:18" x14ac:dyDescent="0.25">
      <c r="H38" s="1"/>
      <c r="R38" s="2"/>
    </row>
    <row r="39" spans="4:18" x14ac:dyDescent="0.25">
      <c r="E39" s="6"/>
      <c r="F39" s="6"/>
      <c r="G39" s="1"/>
      <c r="H39" s="1"/>
      <c r="J39" t="s">
        <v>12</v>
      </c>
      <c r="L39">
        <f>L37-1</f>
        <v>3.7191767042463741E-3</v>
      </c>
      <c r="R39" s="2"/>
    </row>
    <row r="40" spans="4:18" x14ac:dyDescent="0.25">
      <c r="E40" t="s">
        <v>13</v>
      </c>
      <c r="G40" s="1">
        <f>SUM(G7:G37)</f>
        <v>31</v>
      </c>
      <c r="H40" s="1"/>
      <c r="J40" t="s">
        <v>14</v>
      </c>
      <c r="L40">
        <f>L39*360/G40</f>
        <v>4.3190439146086924E-2</v>
      </c>
      <c r="R40" s="2"/>
    </row>
    <row r="41" spans="4:18" ht="15.75" thickBot="1" x14ac:dyDescent="0.3">
      <c r="H41" s="1"/>
      <c r="J41" s="16" t="s">
        <v>15</v>
      </c>
      <c r="L41" s="17">
        <f>ROUND(L40*100,4)</f>
        <v>4.319</v>
      </c>
    </row>
    <row r="42" spans="4:18" x14ac:dyDescent="0.25">
      <c r="E42" s="19" t="s">
        <v>17</v>
      </c>
      <c r="F42" s="20">
        <f>F43/G40*360/0.0001</f>
        <v>23225806.451612901</v>
      </c>
      <c r="H42" s="1"/>
      <c r="J42" t="s">
        <v>16</v>
      </c>
      <c r="L42" s="18">
        <f>100-L41</f>
        <v>95.680999999999997</v>
      </c>
    </row>
    <row r="43" spans="4:18" ht="15.75" thickBot="1" x14ac:dyDescent="0.3">
      <c r="E43" s="21" t="s">
        <v>18</v>
      </c>
      <c r="F43" s="22">
        <v>200</v>
      </c>
      <c r="H43" s="1"/>
    </row>
    <row r="44" spans="4:18" x14ac:dyDescent="0.25">
      <c r="H44" s="1"/>
    </row>
  </sheetData>
  <mergeCells count="1">
    <mergeCell ref="E3:G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6439CE8361EF44A6E43050F6DE7F05" ma:contentTypeVersion="13" ma:contentTypeDescription="Create a new document." ma:contentTypeScope="" ma:versionID="f70e77e1409a66a54fea95b99a9c6a1f">
  <xsd:schema xmlns:xsd="http://www.w3.org/2001/XMLSchema" xmlns:xs="http://www.w3.org/2001/XMLSchema" xmlns:p="http://schemas.microsoft.com/office/2006/metadata/properties" xmlns:ns3="e6f433b1-9183-443d-8f8f-316bb0ba3ff1" xmlns:ns4="539a06b4-a174-4d6a-ab3c-19f64932835a" targetNamespace="http://schemas.microsoft.com/office/2006/metadata/properties" ma:root="true" ma:fieldsID="6ea580ae1ad9a80bb0f5671ba67dd4c1" ns3:_="" ns4:_="">
    <xsd:import namespace="e6f433b1-9183-443d-8f8f-316bb0ba3ff1"/>
    <xsd:import namespace="539a06b4-a174-4d6a-ab3c-19f64932835a"/>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AutoKeyPoints" minOccurs="0"/>
                <xsd:element ref="ns4:MediaServiceKeyPoint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f433b1-9183-443d-8f8f-316bb0ba3ff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39a06b4-a174-4d6a-ab3c-19f64932835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2A66F0-D15D-44EA-93BB-841F8E694663}">
  <ds:schemaRefs>
    <ds:schemaRef ds:uri="http://schemas.microsoft.com/sharepoint/v3/contenttype/forms"/>
  </ds:schemaRefs>
</ds:datastoreItem>
</file>

<file path=customXml/itemProps2.xml><?xml version="1.0" encoding="utf-8"?>
<ds:datastoreItem xmlns:ds="http://schemas.openxmlformats.org/officeDocument/2006/customXml" ds:itemID="{9E9A45BA-4F57-4780-9AFF-D27D9F0B76D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056986B-D12F-425D-99C9-9281AC6CB5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f433b1-9183-443d-8f8f-316bb0ba3ff1"/>
    <ds:schemaRef ds:uri="539a06b4-a174-4d6a-ab3c-19f649328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Rogerson</dc:creator>
  <cp:lastModifiedBy>Alegria, Jorge</cp:lastModifiedBy>
  <dcterms:created xsi:type="dcterms:W3CDTF">2021-05-07T16:24:26Z</dcterms:created>
  <dcterms:modified xsi:type="dcterms:W3CDTF">2021-05-14T00:49:06Z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0x010100C66439CE8361EF44A6E43050F6DE7F05</vt:lpwstr>
  </property>
</Properties>
</file>