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45478\Google Drive Streaming\.shortcut-targets-by-id\1i4gnrEbYq4VBCe5iw4VvRhu5nFIRbfYo\LTIR_Projects\Papers\ICS\"/>
    </mc:Choice>
  </mc:AlternateContent>
  <xr:revisionPtr revIDLastSave="0" documentId="13_ncr:1_{F252A33C-B15A-4991-9810-DEB74BD5C9B9}" xr6:coauthVersionLast="47" xr6:coauthVersionMax="47" xr10:uidLastSave="{00000000-0000-0000-0000-000000000000}"/>
  <bookViews>
    <workbookView xWindow="3840" yWindow="600" windowWidth="28932" windowHeight="18600" xr2:uid="{AE915222-2B8F-4BBF-B399-C20FE2A7796C}"/>
  </bookViews>
  <sheets>
    <sheet name="Worksheet" sheetId="15" r:id="rId1"/>
    <sheet name="Example - NON" sheetId="16" r:id="rId2"/>
    <sheet name="Example - EYT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8" l="1"/>
  <c r="M64" i="15"/>
  <c r="N59" i="18"/>
  <c r="M59" i="18"/>
  <c r="N21" i="18"/>
  <c r="N22" i="18" s="1"/>
  <c r="M21" i="18"/>
  <c r="Q8" i="18"/>
  <c r="O59" i="18"/>
  <c r="O60" i="18" s="1"/>
  <c r="O54" i="18"/>
  <c r="O40" i="18"/>
  <c r="O35" i="18"/>
  <c r="M22" i="18"/>
  <c r="O16" i="18"/>
  <c r="M8" i="18"/>
  <c r="P7" i="18"/>
  <c r="N22" i="15"/>
  <c r="M22" i="15"/>
  <c r="M26" i="15"/>
  <c r="N45" i="15"/>
  <c r="N59" i="16"/>
  <c r="M59" i="16"/>
  <c r="M64" i="16" s="1"/>
  <c r="M65" i="16" s="1"/>
  <c r="N54" i="16"/>
  <c r="M54" i="16"/>
  <c r="N40" i="16"/>
  <c r="M40" i="16"/>
  <c r="N35" i="16"/>
  <c r="M35" i="16"/>
  <c r="N21" i="16"/>
  <c r="M21" i="16"/>
  <c r="N16" i="16"/>
  <c r="M16" i="16"/>
  <c r="M9" i="16"/>
  <c r="Q8" i="16"/>
  <c r="M8" i="16"/>
  <c r="Q7" i="16"/>
  <c r="N26" i="16" s="1"/>
  <c r="N27" i="16" s="1"/>
  <c r="P7" i="16"/>
  <c r="N45" i="16" s="1"/>
  <c r="N46" i="16" s="1"/>
  <c r="M7" i="16"/>
  <c r="N60" i="16"/>
  <c r="M60" i="16"/>
  <c r="O59" i="16"/>
  <c r="O60" i="16" s="1"/>
  <c r="N55" i="16"/>
  <c r="M55" i="16"/>
  <c r="O54" i="16"/>
  <c r="O55" i="16" s="1"/>
  <c r="N41" i="16"/>
  <c r="M41" i="16"/>
  <c r="O40" i="16"/>
  <c r="O41" i="16" s="1"/>
  <c r="N36" i="16"/>
  <c r="M36" i="16"/>
  <c r="O35" i="16"/>
  <c r="O36" i="16" s="1"/>
  <c r="O22" i="16"/>
  <c r="N22" i="16"/>
  <c r="M22" i="16"/>
  <c r="O21" i="16"/>
  <c r="N17" i="16"/>
  <c r="M17" i="16"/>
  <c r="O16" i="16"/>
  <c r="O17" i="16" s="1"/>
  <c r="N64" i="15"/>
  <c r="M45" i="15"/>
  <c r="O35" i="15"/>
  <c r="O36" i="15" s="1"/>
  <c r="O40" i="15"/>
  <c r="O41" i="15" s="1"/>
  <c r="N60" i="15"/>
  <c r="M60" i="15"/>
  <c r="O54" i="15"/>
  <c r="O55" i="15" s="1"/>
  <c r="M55" i="15"/>
  <c r="N36" i="15"/>
  <c r="O64" i="15" l="1"/>
  <c r="N26" i="18"/>
  <c r="N64" i="18"/>
  <c r="N60" i="18"/>
  <c r="M26" i="18"/>
  <c r="M45" i="18"/>
  <c r="M46" i="18" s="1"/>
  <c r="N45" i="18"/>
  <c r="M60" i="18"/>
  <c r="O21" i="18"/>
  <c r="O22" i="18" s="1"/>
  <c r="N26" i="15"/>
  <c r="N64" i="16"/>
  <c r="O64" i="16" s="1"/>
  <c r="O65" i="16" s="1"/>
  <c r="M45" i="16"/>
  <c r="M46" i="16" s="1"/>
  <c r="M26" i="16"/>
  <c r="M27" i="16" s="1"/>
  <c r="M36" i="15"/>
  <c r="O21" i="15"/>
  <c r="O22" i="15" s="1"/>
  <c r="O16" i="15"/>
  <c r="O17" i="15" s="1"/>
  <c r="M27" i="15"/>
  <c r="N46" i="15"/>
  <c r="M46" i="15"/>
  <c r="M65" i="15"/>
  <c r="O59" i="15"/>
  <c r="O60" i="15" s="1"/>
  <c r="M17" i="15"/>
  <c r="M41" i="15"/>
  <c r="N17" i="15"/>
  <c r="N41" i="15"/>
  <c r="N55" i="15"/>
  <c r="O64" i="18" l="1"/>
  <c r="O26" i="18"/>
  <c r="N46" i="18"/>
  <c r="O45" i="18"/>
  <c r="O46" i="18" s="1"/>
  <c r="N65" i="16"/>
  <c r="O45" i="16"/>
  <c r="O46" i="16" s="1"/>
  <c r="O26" i="16"/>
  <c r="O27" i="16" s="1"/>
  <c r="O45" i="15"/>
  <c r="O46" i="15" s="1"/>
  <c r="O65" i="15"/>
  <c r="N65" i="15"/>
  <c r="O26" i="15"/>
  <c r="O27" i="15" s="1"/>
  <c r="N27" i="15"/>
</calcChain>
</file>

<file path=xl/sharedStrings.xml><?xml version="1.0" encoding="utf-8"?>
<sst xmlns="http://schemas.openxmlformats.org/spreadsheetml/2006/main" count="291" uniqueCount="44">
  <si>
    <t>Key:</t>
  </si>
  <si>
    <t>Input</t>
  </si>
  <si>
    <t>Calculation</t>
  </si>
  <si>
    <t>Contract</t>
  </si>
  <si>
    <t>MPI</t>
  </si>
  <si>
    <t>Leg Quantities</t>
  </si>
  <si>
    <t>Price Ratio</t>
  </si>
  <si>
    <t>TY</t>
  </si>
  <si>
    <t>ICS</t>
  </si>
  <si>
    <t>Implied Ins</t>
  </si>
  <si>
    <t>Y'day Settle</t>
  </si>
  <si>
    <t>Bid Price</t>
  </si>
  <si>
    <t>Ask Price</t>
  </si>
  <si>
    <t>Spread</t>
  </si>
  <si>
    <t>Decimal</t>
  </si>
  <si>
    <t>32nds</t>
  </si>
  <si>
    <t>NON</t>
  </si>
  <si>
    <t>TN</t>
  </si>
  <si>
    <t>Leg 2</t>
  </si>
  <si>
    <t>Leg 1</t>
  </si>
  <si>
    <t>Notional</t>
  </si>
  <si>
    <t>Yellow cells contain inputs that the user needs to enter</t>
  </si>
  <si>
    <t>Green cells contain values that are calculated based on inputs</t>
  </si>
  <si>
    <t>Use this table to input information about the relevant ICS and its two legs</t>
  </si>
  <si>
    <t>Enter information pertaining to the ICS here</t>
  </si>
  <si>
    <t>Enter information pertaining to leg 2 here</t>
  </si>
  <si>
    <t>Enter information pertaining to leg 1 here</t>
  </si>
  <si>
    <t>This table calculates the implied in ICS market using the two leg markets</t>
  </si>
  <si>
    <t>Converts decimal prices and the bid/ask spread into fractional terms</t>
  </si>
  <si>
    <t>Implied Outs (Leg 2)</t>
  </si>
  <si>
    <t>Enter leg 1 top-of-book bid and ask prices in decimal terms</t>
  </si>
  <si>
    <t>Enter leg 2 top-of-book bid and ask prices in decimal terms</t>
  </si>
  <si>
    <t>Calculates implied in ICS bid, ask, and bid/ask spread in decimal terms</t>
  </si>
  <si>
    <t>Enter ICS top-of-book bid and ask prices in decimal terms</t>
  </si>
  <si>
    <t>Calculates implied out leg 2 bid, ask, and bid/ask spread in decimal terms</t>
  </si>
  <si>
    <t>This table calculates the implied out leg 2 market using the ICS and leg 1 markets</t>
  </si>
  <si>
    <t>Implied Outs (Leg 1)</t>
  </si>
  <si>
    <t>This table calculates the implied out leg 1 market using the ICS and leg 2 markets</t>
  </si>
  <si>
    <t>Calculates implied out leg 1 bid, ask, and bid/ask spread in decimal terms</t>
  </si>
  <si>
    <t>Line-by-line Instructions</t>
  </si>
  <si>
    <t>Leg 1 (Long)</t>
  </si>
  <si>
    <t>YIY</t>
  </si>
  <si>
    <t>Leg 2 (Short)</t>
  </si>
  <si>
    <t>EYT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</si>
</sst>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0.00000"/>
    <numFmt numFmtId="165" formatCode="0.000000"/>
    <numFmt numFmtId="166" formatCode="0.0000"/>
    <numFmt numFmtId="167" formatCode="0.0"/>
    <numFmt numFmtId="168" formatCode="_(&quot;$&quot;* #,##0_);_(&quot;$&quot;* \(#,##0\);_(&quot;$&quot;* &quot;-&quot;??_);_(@_)"/>
    <numFmt numFmtId="169" formatCode="0.000"/>
    <numFmt numFmtId="170" formatCode="0.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2" borderId="2" xfId="0" applyFill="1" applyBorder="1"/>
    <xf numFmtId="0" fontId="0" fillId="3" borderId="3" xfId="0" applyFill="1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8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2" fillId="0" borderId="0" xfId="0" applyFont="1" applyBorder="1"/>
    <xf numFmtId="166" fontId="0" fillId="3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168" fontId="0" fillId="2" borderId="0" xfId="1" applyNumberFormat="1" applyFont="1" applyFill="1" applyBorder="1" applyAlignment="1">
      <alignment horizontal="center"/>
    </xf>
    <xf numFmtId="168" fontId="0" fillId="2" borderId="10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0" borderId="8" xfId="0" applyNumberFormat="1" applyBorder="1"/>
    <xf numFmtId="2" fontId="0" fillId="0" borderId="14" xfId="0" applyNumberFormat="1" applyBorder="1"/>
    <xf numFmtId="169" fontId="0" fillId="3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9" fontId="0" fillId="3" borderId="0" xfId="0" applyNumberFormat="1" applyFill="1" applyBorder="1" applyAlignment="1" applyProtection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" fontId="0" fillId="2" borderId="0" xfId="0" applyNumberFormat="1" applyFill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0" fontId="0" fillId="2" borderId="0" xfId="0" applyNumberFormat="1" applyFill="1" applyAlignment="1">
      <alignment horizontal="center"/>
    </xf>
    <xf numFmtId="165" fontId="0" fillId="0" borderId="13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672-B0A2-4FF3-8AFE-6F72933656EE}">
  <dimension ref="B1:U66"/>
  <sheetViews>
    <sheetView showGridLines="0" tabSelected="1" zoomScaleNormal="100" workbookViewId="0">
      <selection activeCell="Q23" sqref="Q23"/>
    </sheetView>
  </sheetViews>
  <sheetFormatPr defaultRowHeight="14.4" x14ac:dyDescent="0.3"/>
  <cols>
    <col min="11" max="11" width="10.109375" bestFit="1" customWidth="1"/>
    <col min="12" max="12" width="15.88671875" bestFit="1" customWidth="1"/>
    <col min="13" max="13" width="20.5546875" bestFit="1" customWidth="1"/>
    <col min="14" max="14" width="12.88671875" bestFit="1" customWidth="1"/>
    <col min="15" max="15" width="19.21875" bestFit="1" customWidth="1"/>
    <col min="16" max="16" width="10.77734375" bestFit="1" customWidth="1"/>
    <col min="17" max="17" width="15.33203125" bestFit="1" customWidth="1"/>
    <col min="18" max="18" width="13.33203125" bestFit="1" customWidth="1"/>
    <col min="19" max="19" width="10.5546875" bestFit="1" customWidth="1"/>
    <col min="20" max="20" width="10.5546875" customWidth="1"/>
    <col min="21" max="21" width="9.21875" bestFit="1" customWidth="1"/>
  </cols>
  <sheetData>
    <row r="1" spans="2:17" ht="15" thickBot="1" x14ac:dyDescent="0.35"/>
    <row r="2" spans="2:17" x14ac:dyDescent="0.3">
      <c r="B2" s="68" t="s">
        <v>39</v>
      </c>
      <c r="C2" s="69"/>
      <c r="D2" s="69"/>
      <c r="E2" s="69"/>
      <c r="F2" s="69"/>
      <c r="G2" s="69"/>
      <c r="H2" s="69"/>
      <c r="I2" s="70"/>
      <c r="K2" s="1" t="s">
        <v>0</v>
      </c>
      <c r="M2" s="2"/>
    </row>
    <row r="3" spans="2:17" x14ac:dyDescent="0.3">
      <c r="B3" s="50" t="s">
        <v>21</v>
      </c>
      <c r="C3" s="51"/>
      <c r="D3" s="51"/>
      <c r="E3" s="51"/>
      <c r="F3" s="51"/>
      <c r="G3" s="51"/>
      <c r="H3" s="51"/>
      <c r="I3" s="52"/>
      <c r="K3" s="3" t="s">
        <v>1</v>
      </c>
    </row>
    <row r="4" spans="2:17" ht="15" thickBot="1" x14ac:dyDescent="0.35">
      <c r="B4" s="50" t="s">
        <v>22</v>
      </c>
      <c r="C4" s="51"/>
      <c r="D4" s="51"/>
      <c r="E4" s="51"/>
      <c r="F4" s="51"/>
      <c r="G4" s="51"/>
      <c r="H4" s="51"/>
      <c r="I4" s="52"/>
      <c r="K4" s="4" t="s">
        <v>2</v>
      </c>
    </row>
    <row r="5" spans="2:17" ht="15" thickBot="1" x14ac:dyDescent="0.35">
      <c r="B5" s="50"/>
      <c r="C5" s="51"/>
      <c r="D5" s="51"/>
      <c r="E5" s="51"/>
      <c r="F5" s="51"/>
      <c r="G5" s="51"/>
      <c r="H5" s="51"/>
      <c r="I5" s="52"/>
    </row>
    <row r="6" spans="2:17" x14ac:dyDescent="0.3">
      <c r="B6" s="50" t="s">
        <v>23</v>
      </c>
      <c r="C6" s="51"/>
      <c r="D6" s="51"/>
      <c r="E6" s="51"/>
      <c r="F6" s="51"/>
      <c r="G6" s="51"/>
      <c r="H6" s="51"/>
      <c r="I6" s="52"/>
      <c r="K6" s="5"/>
      <c r="L6" s="6" t="s">
        <v>3</v>
      </c>
      <c r="M6" s="6" t="s">
        <v>4</v>
      </c>
      <c r="N6" s="6" t="s">
        <v>5</v>
      </c>
      <c r="O6" s="35" t="s">
        <v>20</v>
      </c>
      <c r="P6" s="6" t="s">
        <v>6</v>
      </c>
      <c r="Q6" s="7" t="s">
        <v>10</v>
      </c>
    </row>
    <row r="7" spans="2:17" x14ac:dyDescent="0.3">
      <c r="B7" s="50" t="s">
        <v>26</v>
      </c>
      <c r="C7" s="51"/>
      <c r="D7" s="51"/>
      <c r="E7" s="51"/>
      <c r="F7" s="51"/>
      <c r="G7" s="51"/>
      <c r="H7" s="51"/>
      <c r="I7" s="52"/>
      <c r="K7" s="8"/>
      <c r="L7" s="44"/>
      <c r="M7" s="44"/>
      <c r="N7" s="44"/>
      <c r="O7" s="33"/>
      <c r="P7" s="66"/>
      <c r="Q7" s="19"/>
    </row>
    <row r="8" spans="2:17" x14ac:dyDescent="0.3">
      <c r="B8" s="50" t="s">
        <v>25</v>
      </c>
      <c r="C8" s="51"/>
      <c r="D8" s="51"/>
      <c r="E8" s="51"/>
      <c r="F8" s="51"/>
      <c r="G8" s="51"/>
      <c r="H8" s="51"/>
      <c r="I8" s="52"/>
      <c r="K8" s="9"/>
      <c r="L8" s="10"/>
      <c r="M8" s="10"/>
      <c r="N8" s="10"/>
      <c r="O8" s="34"/>
      <c r="P8" s="67"/>
      <c r="Q8" s="20"/>
    </row>
    <row r="9" spans="2:17" ht="15" thickBot="1" x14ac:dyDescent="0.35">
      <c r="B9" s="50" t="s">
        <v>24</v>
      </c>
      <c r="C9" s="51"/>
      <c r="D9" s="51"/>
      <c r="E9" s="51"/>
      <c r="F9" s="51"/>
      <c r="G9" s="51"/>
      <c r="H9" s="51"/>
      <c r="I9" s="52"/>
      <c r="K9" s="11"/>
      <c r="L9" s="12"/>
      <c r="M9" s="12"/>
      <c r="N9" s="12"/>
      <c r="O9" s="12"/>
      <c r="P9" s="12"/>
      <c r="Q9" s="13"/>
    </row>
    <row r="10" spans="2:17" ht="15" thickBot="1" x14ac:dyDescent="0.35">
      <c r="B10" s="50"/>
      <c r="C10" s="51"/>
      <c r="D10" s="51"/>
      <c r="E10" s="51"/>
      <c r="F10" s="51"/>
      <c r="G10" s="51"/>
      <c r="H10" s="51"/>
      <c r="I10" s="52"/>
    </row>
    <row r="11" spans="2:17" ht="14.4" customHeight="1" x14ac:dyDescent="0.3">
      <c r="B11" s="57" t="s">
        <v>9</v>
      </c>
      <c r="C11" s="64"/>
      <c r="D11" s="64"/>
      <c r="E11" s="64"/>
      <c r="F11" s="64"/>
      <c r="G11" s="64"/>
      <c r="H11" s="64"/>
      <c r="I11" s="65"/>
      <c r="K11" s="58" t="s">
        <v>9</v>
      </c>
      <c r="L11" s="59"/>
      <c r="M11" s="59"/>
      <c r="N11" s="59"/>
      <c r="O11" s="59"/>
      <c r="P11" s="60"/>
    </row>
    <row r="12" spans="2:17" ht="14.4" customHeight="1" thickBot="1" x14ac:dyDescent="0.35">
      <c r="B12" s="50" t="s">
        <v>27</v>
      </c>
      <c r="C12" s="51"/>
      <c r="D12" s="51"/>
      <c r="E12" s="51"/>
      <c r="F12" s="51"/>
      <c r="G12" s="51"/>
      <c r="H12" s="51"/>
      <c r="I12" s="52"/>
      <c r="K12" s="61"/>
      <c r="L12" s="62"/>
      <c r="M12" s="62"/>
      <c r="N12" s="62"/>
      <c r="O12" s="62"/>
      <c r="P12" s="63"/>
    </row>
    <row r="13" spans="2:17" x14ac:dyDescent="0.3">
      <c r="B13" s="50"/>
      <c r="C13" s="51"/>
      <c r="D13" s="51"/>
      <c r="E13" s="51"/>
      <c r="F13" s="51"/>
      <c r="G13" s="51"/>
      <c r="H13" s="51"/>
      <c r="I13" s="52"/>
      <c r="K13" s="14"/>
      <c r="L13" s="21"/>
      <c r="M13" s="21"/>
      <c r="N13" s="21"/>
      <c r="O13" s="21"/>
      <c r="P13" s="15"/>
    </row>
    <row r="14" spans="2:17" x14ac:dyDescent="0.3">
      <c r="B14" s="50"/>
      <c r="C14" s="51"/>
      <c r="D14" s="51"/>
      <c r="E14" s="51"/>
      <c r="F14" s="51"/>
      <c r="G14" s="51"/>
      <c r="H14" s="51"/>
      <c r="I14" s="52"/>
      <c r="K14" s="14"/>
      <c r="L14" s="56" t="s">
        <v>19</v>
      </c>
      <c r="M14" s="56"/>
      <c r="N14" s="56"/>
      <c r="O14" s="56"/>
      <c r="P14" s="15"/>
    </row>
    <row r="15" spans="2:17" x14ac:dyDescent="0.3">
      <c r="B15" s="50"/>
      <c r="C15" s="51"/>
      <c r="D15" s="51"/>
      <c r="E15" s="51"/>
      <c r="F15" s="51"/>
      <c r="G15" s="51"/>
      <c r="H15" s="51"/>
      <c r="I15" s="52"/>
      <c r="K15" s="14"/>
      <c r="L15" s="23"/>
      <c r="M15" s="23" t="s">
        <v>11</v>
      </c>
      <c r="N15" s="23" t="s">
        <v>12</v>
      </c>
      <c r="O15" s="23" t="s">
        <v>13</v>
      </c>
      <c r="P15" s="15"/>
    </row>
    <row r="16" spans="2:17" x14ac:dyDescent="0.3">
      <c r="B16" s="50" t="s">
        <v>30</v>
      </c>
      <c r="C16" s="51"/>
      <c r="D16" s="51"/>
      <c r="E16" s="51"/>
      <c r="F16" s="51"/>
      <c r="G16" s="51"/>
      <c r="H16" s="51"/>
      <c r="I16" s="52"/>
      <c r="K16" s="14"/>
      <c r="L16" s="29" t="s">
        <v>14</v>
      </c>
      <c r="M16" s="45"/>
      <c r="N16" s="45"/>
      <c r="O16" s="25">
        <f>N16-M16</f>
        <v>0</v>
      </c>
      <c r="P16" s="15"/>
    </row>
    <row r="17" spans="2:21" x14ac:dyDescent="0.3">
      <c r="B17" s="50" t="s">
        <v>28</v>
      </c>
      <c r="C17" s="51"/>
      <c r="D17" s="51"/>
      <c r="E17" s="51"/>
      <c r="F17" s="51"/>
      <c r="G17" s="51"/>
      <c r="H17" s="51"/>
      <c r="I17" s="52"/>
      <c r="K17" s="14"/>
      <c r="L17" s="29" t="s">
        <v>15</v>
      </c>
      <c r="M17" s="48" t="str">
        <f>TRUNC(M16)&amp;"'"&amp;(M16-TRUNC(M16))*32</f>
        <v>0'0</v>
      </c>
      <c r="N17" s="48" t="str">
        <f>TRUNC(N16)&amp;"'"&amp;(N16-TRUNC(N16))*32</f>
        <v>0'0</v>
      </c>
      <c r="O17" s="40" t="str">
        <f>TRUNC(O16)&amp;"'"&amp;(O16-TRUNC(O16))*32</f>
        <v>0'0</v>
      </c>
      <c r="P17" s="15"/>
    </row>
    <row r="18" spans="2:21" x14ac:dyDescent="0.3">
      <c r="B18" s="50"/>
      <c r="C18" s="51"/>
      <c r="D18" s="51"/>
      <c r="E18" s="51"/>
      <c r="F18" s="51"/>
      <c r="G18" s="51"/>
      <c r="H18" s="51"/>
      <c r="I18" s="52"/>
      <c r="K18" s="14"/>
      <c r="L18" s="21"/>
      <c r="M18" s="21"/>
      <c r="N18" s="21"/>
      <c r="O18" s="21"/>
      <c r="P18" s="15"/>
    </row>
    <row r="19" spans="2:21" x14ac:dyDescent="0.3">
      <c r="B19" s="50"/>
      <c r="C19" s="51"/>
      <c r="D19" s="51"/>
      <c r="E19" s="51"/>
      <c r="F19" s="51"/>
      <c r="G19" s="51"/>
      <c r="H19" s="51"/>
      <c r="I19" s="52"/>
      <c r="K19" s="14"/>
      <c r="L19" s="56" t="s">
        <v>18</v>
      </c>
      <c r="M19" s="56"/>
      <c r="N19" s="56"/>
      <c r="O19" s="56"/>
      <c r="P19" s="15"/>
    </row>
    <row r="20" spans="2:21" x14ac:dyDescent="0.3">
      <c r="B20" s="50"/>
      <c r="C20" s="51"/>
      <c r="D20" s="51"/>
      <c r="E20" s="51"/>
      <c r="F20" s="51"/>
      <c r="G20" s="51"/>
      <c r="H20" s="51"/>
      <c r="I20" s="52"/>
      <c r="K20" s="14"/>
      <c r="L20" s="23"/>
      <c r="M20" s="23" t="s">
        <v>11</v>
      </c>
      <c r="N20" s="23" t="s">
        <v>12</v>
      </c>
      <c r="O20" s="23" t="s">
        <v>13</v>
      </c>
      <c r="P20" s="15"/>
    </row>
    <row r="21" spans="2:21" x14ac:dyDescent="0.3">
      <c r="B21" s="50" t="s">
        <v>31</v>
      </c>
      <c r="C21" s="51"/>
      <c r="D21" s="51"/>
      <c r="E21" s="51"/>
      <c r="F21" s="51"/>
      <c r="G21" s="51"/>
      <c r="H21" s="51"/>
      <c r="I21" s="52"/>
      <c r="K21" s="14"/>
      <c r="L21" s="41" t="s">
        <v>14</v>
      </c>
      <c r="M21" s="73"/>
      <c r="N21" s="47"/>
      <c r="O21" s="26">
        <f>N21-M21</f>
        <v>0</v>
      </c>
      <c r="P21" s="15"/>
    </row>
    <row r="22" spans="2:21" x14ac:dyDescent="0.3">
      <c r="B22" s="50" t="s">
        <v>28</v>
      </c>
      <c r="C22" s="51"/>
      <c r="D22" s="51"/>
      <c r="E22" s="51"/>
      <c r="F22" s="51"/>
      <c r="G22" s="51"/>
      <c r="H22" s="51"/>
      <c r="I22" s="52"/>
      <c r="K22" s="14"/>
      <c r="L22" s="41" t="s">
        <v>15</v>
      </c>
      <c r="M22" s="26" t="str">
        <f>TRUNC(M21)&amp;"'"&amp;(M21-TRUNC(M21))*32</f>
        <v>0'0</v>
      </c>
      <c r="N22" s="26" t="str">
        <f>TRUNC(N21)&amp;"'"&amp;(N21-TRUNC(N21))*32</f>
        <v>0'0</v>
      </c>
      <c r="O22" s="40" t="str">
        <f>TRUNC(O21)&amp;"'"&amp;(O21-TRUNC(O21))*32</f>
        <v>0'0</v>
      </c>
      <c r="P22" s="15"/>
    </row>
    <row r="23" spans="2:21" x14ac:dyDescent="0.3">
      <c r="B23" s="50"/>
      <c r="C23" s="51"/>
      <c r="D23" s="51"/>
      <c r="E23" s="51"/>
      <c r="F23" s="51"/>
      <c r="G23" s="51"/>
      <c r="H23" s="51"/>
      <c r="I23" s="52"/>
      <c r="K23" s="14"/>
      <c r="L23" s="41"/>
      <c r="M23" s="21"/>
      <c r="N23" s="21"/>
      <c r="O23" s="21"/>
      <c r="P23" s="15"/>
    </row>
    <row r="24" spans="2:21" x14ac:dyDescent="0.3">
      <c r="B24" s="50"/>
      <c r="C24" s="51"/>
      <c r="D24" s="51"/>
      <c r="E24" s="51"/>
      <c r="F24" s="51"/>
      <c r="G24" s="51"/>
      <c r="H24" s="51"/>
      <c r="I24" s="52"/>
      <c r="K24" s="14"/>
      <c r="L24" s="56" t="s">
        <v>8</v>
      </c>
      <c r="M24" s="56"/>
      <c r="N24" s="56"/>
      <c r="O24" s="56"/>
      <c r="P24" s="15"/>
    </row>
    <row r="25" spans="2:21" x14ac:dyDescent="0.3">
      <c r="B25" s="50"/>
      <c r="C25" s="51"/>
      <c r="D25" s="51"/>
      <c r="E25" s="51"/>
      <c r="F25" s="51"/>
      <c r="G25" s="51"/>
      <c r="H25" s="51"/>
      <c r="I25" s="52"/>
      <c r="K25" s="14"/>
      <c r="L25" s="23"/>
      <c r="M25" s="23" t="s">
        <v>11</v>
      </c>
      <c r="N25" s="23" t="s">
        <v>12</v>
      </c>
      <c r="O25" s="23" t="s">
        <v>13</v>
      </c>
      <c r="P25" s="15"/>
      <c r="Q25" s="21"/>
    </row>
    <row r="26" spans="2:21" ht="14.4" customHeight="1" x14ac:dyDescent="0.3">
      <c r="B26" s="50" t="s">
        <v>32</v>
      </c>
      <c r="C26" s="51"/>
      <c r="D26" s="51"/>
      <c r="E26" s="51"/>
      <c r="F26" s="51"/>
      <c r="G26" s="51"/>
      <c r="H26" s="51"/>
      <c r="I26" s="52"/>
      <c r="K26" s="14"/>
      <c r="L26" s="41" t="s">
        <v>14</v>
      </c>
      <c r="M26" s="26" t="e">
        <f>_xlfn.FLOOR.MATH(ROUND((M16-Q7)-(N21-Q8)/$P$7,8),M9)</f>
        <v>#DIV/0!</v>
      </c>
      <c r="N26" s="26" t="e">
        <f>_xlfn.CEILING.MATH(ROUND((N16-Q7)-(M21-Q8)/$P$7,8),M9)</f>
        <v>#DIV/0!</v>
      </c>
      <c r="O26" s="25" t="e">
        <f>N26-M26</f>
        <v>#DIV/0!</v>
      </c>
      <c r="P26" s="15"/>
    </row>
    <row r="27" spans="2:21" ht="14.4" customHeight="1" x14ac:dyDescent="0.3">
      <c r="B27" s="50" t="s">
        <v>28</v>
      </c>
      <c r="C27" s="51"/>
      <c r="D27" s="51"/>
      <c r="E27" s="51"/>
      <c r="F27" s="51"/>
      <c r="G27" s="51"/>
      <c r="H27" s="51"/>
      <c r="I27" s="52"/>
      <c r="K27" s="14"/>
      <c r="L27" s="27" t="s">
        <v>15</v>
      </c>
      <c r="M27" s="32" t="e">
        <f>M26*32</f>
        <v>#DIV/0!</v>
      </c>
      <c r="N27" s="32" t="e">
        <f>N26*32</f>
        <v>#DIV/0!</v>
      </c>
      <c r="O27" s="40" t="e">
        <f>TRUNC(O26)&amp;"'"&amp;(O26-TRUNC(O26))*32</f>
        <v>#DIV/0!</v>
      </c>
      <c r="P27" s="15"/>
    </row>
    <row r="28" spans="2:21" ht="15" customHeight="1" thickBot="1" x14ac:dyDescent="0.35">
      <c r="B28" s="50"/>
      <c r="C28" s="51"/>
      <c r="D28" s="51"/>
      <c r="E28" s="51"/>
      <c r="F28" s="51"/>
      <c r="G28" s="51"/>
      <c r="H28" s="51"/>
      <c r="I28" s="52"/>
      <c r="K28" s="16"/>
      <c r="L28" s="17"/>
      <c r="M28" s="17"/>
      <c r="N28" s="17"/>
      <c r="O28" s="17"/>
      <c r="P28" s="18"/>
    </row>
    <row r="29" spans="2:21" ht="18.600000000000001" thickBot="1" x14ac:dyDescent="0.35">
      <c r="B29" s="50"/>
      <c r="C29" s="51"/>
      <c r="D29" s="51"/>
      <c r="E29" s="51"/>
      <c r="F29" s="51"/>
      <c r="G29" s="51"/>
      <c r="H29" s="51"/>
      <c r="I29" s="52"/>
      <c r="K29" s="21"/>
      <c r="L29" s="22"/>
      <c r="M29" s="22"/>
      <c r="N29" s="22"/>
      <c r="O29" s="22"/>
      <c r="P29" s="21"/>
    </row>
    <row r="30" spans="2:21" x14ac:dyDescent="0.3">
      <c r="B30" s="57" t="s">
        <v>29</v>
      </c>
      <c r="C30" s="64"/>
      <c r="D30" s="64"/>
      <c r="E30" s="64"/>
      <c r="F30" s="64"/>
      <c r="G30" s="64"/>
      <c r="H30" s="64"/>
      <c r="I30" s="65"/>
      <c r="K30" s="58" t="s">
        <v>29</v>
      </c>
      <c r="L30" s="59"/>
      <c r="M30" s="59"/>
      <c r="N30" s="59"/>
      <c r="O30" s="59"/>
      <c r="P30" s="60"/>
      <c r="Q30" s="21"/>
      <c r="R30" s="21"/>
      <c r="S30" s="21"/>
      <c r="T30" s="21"/>
      <c r="U30" s="21"/>
    </row>
    <row r="31" spans="2:21" ht="18" customHeight="1" thickBot="1" x14ac:dyDescent="0.35">
      <c r="B31" s="50" t="s">
        <v>35</v>
      </c>
      <c r="C31" s="51"/>
      <c r="D31" s="51"/>
      <c r="E31" s="51"/>
      <c r="F31" s="51"/>
      <c r="G31" s="51"/>
      <c r="H31" s="51"/>
      <c r="I31" s="52"/>
      <c r="K31" s="61"/>
      <c r="L31" s="62"/>
      <c r="M31" s="62"/>
      <c r="N31" s="62"/>
      <c r="O31" s="62"/>
      <c r="P31" s="63"/>
    </row>
    <row r="32" spans="2:21" ht="14.4" customHeight="1" x14ac:dyDescent="0.3">
      <c r="B32" s="50"/>
      <c r="C32" s="51"/>
      <c r="D32" s="51"/>
      <c r="E32" s="51"/>
      <c r="F32" s="51"/>
      <c r="G32" s="51"/>
      <c r="H32" s="51"/>
      <c r="I32" s="52"/>
      <c r="K32" s="14"/>
      <c r="L32" s="22"/>
      <c r="M32" s="22"/>
      <c r="N32" s="22"/>
      <c r="O32" s="22"/>
      <c r="P32" s="15"/>
    </row>
    <row r="33" spans="2:16" ht="15" customHeight="1" x14ac:dyDescent="0.3">
      <c r="B33" s="50"/>
      <c r="C33" s="51"/>
      <c r="D33" s="51"/>
      <c r="E33" s="51"/>
      <c r="F33" s="51"/>
      <c r="G33" s="51"/>
      <c r="H33" s="51"/>
      <c r="I33" s="52"/>
      <c r="K33" s="14"/>
      <c r="L33" s="56" t="s">
        <v>8</v>
      </c>
      <c r="M33" s="56"/>
      <c r="N33" s="56"/>
      <c r="O33" s="56"/>
      <c r="P33" s="15"/>
    </row>
    <row r="34" spans="2:16" x14ac:dyDescent="0.3">
      <c r="B34" s="50"/>
      <c r="C34" s="51"/>
      <c r="D34" s="51"/>
      <c r="E34" s="51"/>
      <c r="F34" s="51"/>
      <c r="G34" s="51"/>
      <c r="H34" s="51"/>
      <c r="I34" s="52"/>
      <c r="K34" s="14"/>
      <c r="L34" s="23"/>
      <c r="M34" s="23" t="s">
        <v>11</v>
      </c>
      <c r="N34" s="23" t="s">
        <v>12</v>
      </c>
      <c r="O34" s="23" t="s">
        <v>13</v>
      </c>
      <c r="P34" s="15"/>
    </row>
    <row r="35" spans="2:16" x14ac:dyDescent="0.3">
      <c r="B35" s="50" t="s">
        <v>33</v>
      </c>
      <c r="C35" s="51"/>
      <c r="D35" s="51"/>
      <c r="E35" s="51"/>
      <c r="F35" s="51"/>
      <c r="G35" s="51"/>
      <c r="H35" s="51"/>
      <c r="I35" s="52"/>
      <c r="K35" s="14"/>
      <c r="L35" s="41" t="s">
        <v>14</v>
      </c>
      <c r="M35" s="24"/>
      <c r="N35" s="30"/>
      <c r="O35" s="26">
        <f>N35-M35</f>
        <v>0</v>
      </c>
      <c r="P35" s="38"/>
    </row>
    <row r="36" spans="2:16" x14ac:dyDescent="0.3">
      <c r="B36" s="50" t="s">
        <v>28</v>
      </c>
      <c r="C36" s="51"/>
      <c r="D36" s="51"/>
      <c r="E36" s="51"/>
      <c r="F36" s="51"/>
      <c r="G36" s="51"/>
      <c r="H36" s="51"/>
      <c r="I36" s="52"/>
      <c r="K36" s="14"/>
      <c r="L36" s="41" t="s">
        <v>15</v>
      </c>
      <c r="M36" s="37">
        <f>M35*32</f>
        <v>0</v>
      </c>
      <c r="N36" s="32">
        <f t="shared" ref="N36" si="0">N35*32</f>
        <v>0</v>
      </c>
      <c r="O36" s="40" t="str">
        <f>TRUNC(O35)&amp;"'"&amp;(O35-TRUNC(O35))*32</f>
        <v>0'0</v>
      </c>
      <c r="P36" s="15"/>
    </row>
    <row r="37" spans="2:16" x14ac:dyDescent="0.3">
      <c r="B37" s="50"/>
      <c r="C37" s="51"/>
      <c r="D37" s="51"/>
      <c r="E37" s="51"/>
      <c r="F37" s="51"/>
      <c r="G37" s="51"/>
      <c r="H37" s="51"/>
      <c r="I37" s="52"/>
      <c r="K37" s="14"/>
      <c r="L37" s="41"/>
      <c r="M37" s="31"/>
      <c r="N37" s="31"/>
      <c r="O37" s="31"/>
      <c r="P37" s="15"/>
    </row>
    <row r="38" spans="2:16" x14ac:dyDescent="0.3">
      <c r="B38" s="50"/>
      <c r="C38" s="51"/>
      <c r="D38" s="51"/>
      <c r="E38" s="51"/>
      <c r="F38" s="51"/>
      <c r="G38" s="51"/>
      <c r="H38" s="51"/>
      <c r="I38" s="52"/>
      <c r="K38" s="14"/>
      <c r="L38" s="56" t="s">
        <v>19</v>
      </c>
      <c r="M38" s="56"/>
      <c r="N38" s="56"/>
      <c r="O38" s="56"/>
      <c r="P38" s="15"/>
    </row>
    <row r="39" spans="2:16" x14ac:dyDescent="0.3">
      <c r="B39" s="50"/>
      <c r="C39" s="51"/>
      <c r="D39" s="51"/>
      <c r="E39" s="51"/>
      <c r="F39" s="51"/>
      <c r="G39" s="51"/>
      <c r="H39" s="51"/>
      <c r="I39" s="52"/>
      <c r="K39" s="14"/>
      <c r="L39" s="23"/>
      <c r="M39" s="23" t="s">
        <v>11</v>
      </c>
      <c r="N39" s="23" t="s">
        <v>12</v>
      </c>
      <c r="O39" s="23" t="s">
        <v>13</v>
      </c>
      <c r="P39" s="15"/>
    </row>
    <row r="40" spans="2:16" x14ac:dyDescent="0.3">
      <c r="B40" s="50" t="s">
        <v>30</v>
      </c>
      <c r="C40" s="51"/>
      <c r="D40" s="51"/>
      <c r="E40" s="51"/>
      <c r="F40" s="51"/>
      <c r="G40" s="51"/>
      <c r="H40" s="51"/>
      <c r="I40" s="52"/>
      <c r="K40" s="14"/>
      <c r="L40" s="41" t="s">
        <v>14</v>
      </c>
      <c r="M40" s="30"/>
      <c r="N40" s="36"/>
      <c r="O40" s="26">
        <f>N40-M40</f>
        <v>0</v>
      </c>
      <c r="P40" s="15"/>
    </row>
    <row r="41" spans="2:16" x14ac:dyDescent="0.3">
      <c r="B41" s="50" t="s">
        <v>28</v>
      </c>
      <c r="C41" s="51"/>
      <c r="D41" s="51"/>
      <c r="E41" s="51"/>
      <c r="F41" s="51"/>
      <c r="G41" s="51"/>
      <c r="H41" s="51"/>
      <c r="I41" s="52"/>
      <c r="K41" s="14"/>
      <c r="L41" s="41" t="s">
        <v>15</v>
      </c>
      <c r="M41" s="26" t="str">
        <f>TRUNC(M40)&amp;"'"&amp;(M40-TRUNC(M40))*32</f>
        <v>0'0</v>
      </c>
      <c r="N41" s="26" t="str">
        <f>TRUNC(N40)&amp;"'"&amp;(N40-TRUNC(N40))*32</f>
        <v>0'0</v>
      </c>
      <c r="O41" s="40" t="str">
        <f>TRUNC(O40)&amp;"'"&amp;(O40-TRUNC(O40))*32</f>
        <v>0'0</v>
      </c>
      <c r="P41" s="15"/>
    </row>
    <row r="42" spans="2:16" x14ac:dyDescent="0.3">
      <c r="B42" s="50"/>
      <c r="C42" s="51"/>
      <c r="D42" s="51"/>
      <c r="E42" s="51"/>
      <c r="F42" s="51"/>
      <c r="G42" s="51"/>
      <c r="H42" s="51"/>
      <c r="I42" s="52"/>
      <c r="K42" s="14"/>
      <c r="L42" s="41"/>
      <c r="M42" s="21"/>
      <c r="N42" s="21"/>
      <c r="O42" s="21"/>
      <c r="P42" s="15"/>
    </row>
    <row r="43" spans="2:16" x14ac:dyDescent="0.3">
      <c r="B43" s="50"/>
      <c r="C43" s="51"/>
      <c r="D43" s="51"/>
      <c r="E43" s="51"/>
      <c r="F43" s="51"/>
      <c r="G43" s="51"/>
      <c r="H43" s="51"/>
      <c r="I43" s="52"/>
      <c r="K43" s="14"/>
      <c r="L43" s="56" t="s">
        <v>18</v>
      </c>
      <c r="M43" s="56"/>
      <c r="N43" s="56"/>
      <c r="O43" s="56"/>
      <c r="P43" s="15"/>
    </row>
    <row r="44" spans="2:16" x14ac:dyDescent="0.3">
      <c r="B44" s="50"/>
      <c r="C44" s="51"/>
      <c r="D44" s="51"/>
      <c r="E44" s="51"/>
      <c r="F44" s="51"/>
      <c r="G44" s="51"/>
      <c r="H44" s="51"/>
      <c r="I44" s="52"/>
      <c r="K44" s="14"/>
      <c r="L44" s="23"/>
      <c r="M44" s="23" t="s">
        <v>11</v>
      </c>
      <c r="N44" s="23" t="s">
        <v>12</v>
      </c>
      <c r="O44" s="23" t="s">
        <v>13</v>
      </c>
      <c r="P44" s="15"/>
    </row>
    <row r="45" spans="2:16" x14ac:dyDescent="0.3">
      <c r="B45" s="50" t="s">
        <v>34</v>
      </c>
      <c r="C45" s="51"/>
      <c r="D45" s="51"/>
      <c r="E45" s="51"/>
      <c r="F45" s="51"/>
      <c r="G45" s="51"/>
      <c r="H45" s="51"/>
      <c r="I45" s="52"/>
      <c r="K45" s="14"/>
      <c r="L45" s="27" t="s">
        <v>14</v>
      </c>
      <c r="M45" s="28">
        <f>_xlfn.FLOOR.MATH(ROUND($P$7*(M40-Q7-N35)+Q8,8),$M$8)</f>
        <v>0</v>
      </c>
      <c r="N45" s="25">
        <f>_xlfn.CEILING.MATH(ROUND($P$7*(N40-Q7-M35)+Q8,8),$M$8)</f>
        <v>0</v>
      </c>
      <c r="O45" s="25">
        <f t="shared" ref="O45" si="1">N45-M45</f>
        <v>0</v>
      </c>
      <c r="P45" s="38"/>
    </row>
    <row r="46" spans="2:16" x14ac:dyDescent="0.3">
      <c r="B46" s="50" t="s">
        <v>28</v>
      </c>
      <c r="C46" s="51"/>
      <c r="D46" s="51"/>
      <c r="E46" s="51"/>
      <c r="F46" s="51"/>
      <c r="G46" s="51"/>
      <c r="H46" s="51"/>
      <c r="I46" s="52"/>
      <c r="K46" s="14"/>
      <c r="L46" s="27" t="s">
        <v>15</v>
      </c>
      <c r="M46" s="26" t="str">
        <f>TRUNC(M45)&amp;"'"&amp;(M45-TRUNC(M45))*32</f>
        <v>0'0</v>
      </c>
      <c r="N46" s="26" t="str">
        <f>TRUNC(N45)&amp;"'"&amp;(N45-TRUNC(N45))*32</f>
        <v>0'0</v>
      </c>
      <c r="O46" s="40" t="str">
        <f>TRUNC(O45)&amp;"'"&amp;(O45-TRUNC(O45))*32</f>
        <v>0'0</v>
      </c>
      <c r="P46" s="38"/>
    </row>
    <row r="47" spans="2:16" ht="15" thickBot="1" x14ac:dyDescent="0.35">
      <c r="B47" s="50"/>
      <c r="C47" s="51"/>
      <c r="D47" s="51"/>
      <c r="E47" s="51"/>
      <c r="F47" s="51"/>
      <c r="G47" s="51"/>
      <c r="H47" s="51"/>
      <c r="I47" s="52"/>
      <c r="K47" s="16"/>
      <c r="L47" s="17"/>
      <c r="M47" s="17"/>
      <c r="N47" s="17"/>
      <c r="O47" s="17"/>
      <c r="P47" s="39"/>
    </row>
    <row r="48" spans="2:16" ht="15" thickBot="1" x14ac:dyDescent="0.35">
      <c r="B48" s="50"/>
      <c r="C48" s="51"/>
      <c r="D48" s="51"/>
      <c r="E48" s="51"/>
      <c r="F48" s="51"/>
      <c r="G48" s="51"/>
      <c r="H48" s="51"/>
      <c r="I48" s="52"/>
      <c r="K48" s="21"/>
      <c r="L48" s="21"/>
      <c r="M48" s="21"/>
      <c r="N48" s="21"/>
      <c r="O48" s="21"/>
      <c r="P48" s="21"/>
    </row>
    <row r="49" spans="2:16" x14ac:dyDescent="0.3">
      <c r="B49" s="57" t="s">
        <v>36</v>
      </c>
      <c r="C49" s="51"/>
      <c r="D49" s="51"/>
      <c r="E49" s="51"/>
      <c r="F49" s="51"/>
      <c r="G49" s="51"/>
      <c r="H49" s="51"/>
      <c r="I49" s="52"/>
      <c r="K49" s="58" t="s">
        <v>36</v>
      </c>
      <c r="L49" s="59"/>
      <c r="M49" s="59"/>
      <c r="N49" s="59"/>
      <c r="O49" s="59"/>
      <c r="P49" s="60"/>
    </row>
    <row r="50" spans="2:16" ht="15" thickBot="1" x14ac:dyDescent="0.35">
      <c r="B50" s="50" t="s">
        <v>37</v>
      </c>
      <c r="C50" s="51"/>
      <c r="D50" s="51"/>
      <c r="E50" s="51"/>
      <c r="F50" s="51"/>
      <c r="G50" s="51"/>
      <c r="H50" s="51"/>
      <c r="I50" s="52"/>
      <c r="K50" s="61"/>
      <c r="L50" s="62"/>
      <c r="M50" s="62"/>
      <c r="N50" s="62"/>
      <c r="O50" s="62"/>
      <c r="P50" s="63"/>
    </row>
    <row r="51" spans="2:16" ht="18" x14ac:dyDescent="0.3">
      <c r="B51" s="50"/>
      <c r="C51" s="51"/>
      <c r="D51" s="51"/>
      <c r="E51" s="51"/>
      <c r="F51" s="51"/>
      <c r="G51" s="51"/>
      <c r="H51" s="51"/>
      <c r="I51" s="52"/>
      <c r="K51" s="14"/>
      <c r="L51" s="22"/>
      <c r="M51" s="22"/>
      <c r="N51" s="22"/>
      <c r="O51" s="22"/>
      <c r="P51" s="15"/>
    </row>
    <row r="52" spans="2:16" x14ac:dyDescent="0.3">
      <c r="B52" s="50"/>
      <c r="C52" s="51"/>
      <c r="D52" s="51"/>
      <c r="E52" s="51"/>
      <c r="F52" s="51"/>
      <c r="G52" s="51"/>
      <c r="H52" s="51"/>
      <c r="I52" s="52"/>
      <c r="K52" s="14"/>
      <c r="L52" s="56" t="s">
        <v>8</v>
      </c>
      <c r="M52" s="56"/>
      <c r="N52" s="56"/>
      <c r="O52" s="56"/>
      <c r="P52" s="15"/>
    </row>
    <row r="53" spans="2:16" x14ac:dyDescent="0.3">
      <c r="B53" s="50"/>
      <c r="C53" s="51"/>
      <c r="D53" s="51"/>
      <c r="E53" s="51"/>
      <c r="F53" s="51"/>
      <c r="G53" s="51"/>
      <c r="H53" s="51"/>
      <c r="I53" s="52"/>
      <c r="K53" s="14"/>
      <c r="L53" s="23"/>
      <c r="M53" s="23" t="s">
        <v>11</v>
      </c>
      <c r="N53" s="23" t="s">
        <v>12</v>
      </c>
      <c r="O53" s="23" t="s">
        <v>13</v>
      </c>
      <c r="P53" s="15"/>
    </row>
    <row r="54" spans="2:16" x14ac:dyDescent="0.3">
      <c r="B54" s="50" t="s">
        <v>33</v>
      </c>
      <c r="C54" s="51"/>
      <c r="D54" s="51"/>
      <c r="E54" s="51"/>
      <c r="F54" s="51"/>
      <c r="G54" s="51"/>
      <c r="H54" s="51"/>
      <c r="I54" s="52"/>
      <c r="K54" s="14"/>
      <c r="L54" s="41" t="s">
        <v>14</v>
      </c>
      <c r="M54" s="24"/>
      <c r="N54" s="30"/>
      <c r="O54" s="26">
        <f>N54-M54</f>
        <v>0</v>
      </c>
      <c r="P54" s="38"/>
    </row>
    <row r="55" spans="2:16" x14ac:dyDescent="0.3">
      <c r="B55" s="50" t="s">
        <v>28</v>
      </c>
      <c r="C55" s="51"/>
      <c r="D55" s="51"/>
      <c r="E55" s="51"/>
      <c r="F55" s="51"/>
      <c r="G55" s="51"/>
      <c r="H55" s="51"/>
      <c r="I55" s="52"/>
      <c r="K55" s="14"/>
      <c r="L55" s="41" t="s">
        <v>15</v>
      </c>
      <c r="M55" s="37">
        <f>M54*32</f>
        <v>0</v>
      </c>
      <c r="N55" s="32">
        <f t="shared" ref="N55" si="2">N54*32</f>
        <v>0</v>
      </c>
      <c r="O55" s="26" t="str">
        <f>TRUNC(O54)&amp;"'"&amp;(O54-TRUNC(O54))*32</f>
        <v>0'0</v>
      </c>
      <c r="P55" s="15"/>
    </row>
    <row r="56" spans="2:16" x14ac:dyDescent="0.3">
      <c r="B56" s="50"/>
      <c r="C56" s="51"/>
      <c r="D56" s="51"/>
      <c r="E56" s="51"/>
      <c r="F56" s="51"/>
      <c r="G56" s="51"/>
      <c r="H56" s="51"/>
      <c r="I56" s="52"/>
      <c r="K56" s="14"/>
      <c r="L56" s="41"/>
      <c r="M56" s="31"/>
      <c r="N56" s="31"/>
      <c r="O56" s="31"/>
      <c r="P56" s="15"/>
    </row>
    <row r="57" spans="2:16" x14ac:dyDescent="0.3">
      <c r="B57" s="50"/>
      <c r="C57" s="51"/>
      <c r="D57" s="51"/>
      <c r="E57" s="51"/>
      <c r="F57" s="51"/>
      <c r="G57" s="51"/>
      <c r="H57" s="51"/>
      <c r="I57" s="52"/>
      <c r="K57" s="14"/>
      <c r="L57" s="56" t="s">
        <v>18</v>
      </c>
      <c r="M57" s="56"/>
      <c r="N57" s="56"/>
      <c r="O57" s="56"/>
      <c r="P57" s="15"/>
    </row>
    <row r="58" spans="2:16" x14ac:dyDescent="0.3">
      <c r="B58" s="50"/>
      <c r="C58" s="51"/>
      <c r="D58" s="51"/>
      <c r="E58" s="51"/>
      <c r="F58" s="51"/>
      <c r="G58" s="51"/>
      <c r="H58" s="51"/>
      <c r="I58" s="52"/>
      <c r="K58" s="14"/>
      <c r="L58" s="23"/>
      <c r="M58" s="23" t="s">
        <v>11</v>
      </c>
      <c r="N58" s="23" t="s">
        <v>12</v>
      </c>
      <c r="O58" s="23" t="s">
        <v>13</v>
      </c>
      <c r="P58" s="15"/>
    </row>
    <row r="59" spans="2:16" x14ac:dyDescent="0.3">
      <c r="B59" s="50" t="s">
        <v>31</v>
      </c>
      <c r="C59" s="51"/>
      <c r="D59" s="51"/>
      <c r="E59" s="51"/>
      <c r="F59" s="51"/>
      <c r="G59" s="51"/>
      <c r="H59" s="51"/>
      <c r="I59" s="52"/>
      <c r="K59" s="14"/>
      <c r="L59" s="41" t="s">
        <v>14</v>
      </c>
      <c r="M59" s="73"/>
      <c r="N59" s="47"/>
      <c r="O59" s="26">
        <f>N59-M59</f>
        <v>0</v>
      </c>
      <c r="P59" s="15"/>
    </row>
    <row r="60" spans="2:16" x14ac:dyDescent="0.3">
      <c r="B60" s="50" t="s">
        <v>28</v>
      </c>
      <c r="C60" s="51"/>
      <c r="D60" s="51"/>
      <c r="E60" s="51"/>
      <c r="F60" s="51"/>
      <c r="G60" s="51"/>
      <c r="H60" s="51"/>
      <c r="I60" s="52"/>
      <c r="K60" s="14"/>
      <c r="L60" s="41" t="s">
        <v>15</v>
      </c>
      <c r="M60" s="26" t="str">
        <f>TRUNC(M59)&amp;"'"&amp;(M59-TRUNC(M59))*32</f>
        <v>0'0</v>
      </c>
      <c r="N60" s="26" t="str">
        <f>TRUNC(N59)&amp;"'"&amp;(N59-TRUNC(N59))*32</f>
        <v>0'0</v>
      </c>
      <c r="O60" s="26" t="str">
        <f>TRUNC(O59)&amp;"'"&amp;(O59-TRUNC(O59))*32</f>
        <v>0'0</v>
      </c>
      <c r="P60" s="15"/>
    </row>
    <row r="61" spans="2:16" x14ac:dyDescent="0.3">
      <c r="B61" s="50"/>
      <c r="C61" s="51"/>
      <c r="D61" s="51"/>
      <c r="E61" s="51"/>
      <c r="F61" s="51"/>
      <c r="G61" s="51"/>
      <c r="H61" s="51"/>
      <c r="I61" s="52"/>
      <c r="K61" s="14"/>
      <c r="L61" s="41"/>
      <c r="M61" s="21"/>
      <c r="N61" s="21"/>
      <c r="O61" s="21"/>
      <c r="P61" s="15"/>
    </row>
    <row r="62" spans="2:16" x14ac:dyDescent="0.3">
      <c r="B62" s="50"/>
      <c r="C62" s="51"/>
      <c r="D62" s="51"/>
      <c r="E62" s="51"/>
      <c r="F62" s="51"/>
      <c r="G62" s="51"/>
      <c r="H62" s="51"/>
      <c r="I62" s="52"/>
      <c r="K62" s="14"/>
      <c r="L62" s="56" t="s">
        <v>19</v>
      </c>
      <c r="M62" s="56"/>
      <c r="N62" s="56"/>
      <c r="O62" s="56"/>
      <c r="P62" s="15"/>
    </row>
    <row r="63" spans="2:16" x14ac:dyDescent="0.3">
      <c r="B63" s="50"/>
      <c r="C63" s="51"/>
      <c r="D63" s="51"/>
      <c r="E63" s="51"/>
      <c r="F63" s="51"/>
      <c r="G63" s="51"/>
      <c r="H63" s="51"/>
      <c r="I63" s="52"/>
      <c r="K63" s="14"/>
      <c r="L63" s="23"/>
      <c r="M63" s="23" t="s">
        <v>11</v>
      </c>
      <c r="N63" s="23" t="s">
        <v>12</v>
      </c>
      <c r="O63" s="23" t="s">
        <v>13</v>
      </c>
      <c r="P63" s="15"/>
    </row>
    <row r="64" spans="2:16" x14ac:dyDescent="0.3">
      <c r="B64" s="50" t="s">
        <v>38</v>
      </c>
      <c r="C64" s="51"/>
      <c r="D64" s="51"/>
      <c r="E64" s="51"/>
      <c r="F64" s="51"/>
      <c r="G64" s="51"/>
      <c r="H64" s="51"/>
      <c r="I64" s="52"/>
      <c r="K64" s="14"/>
      <c r="L64" s="27" t="s">
        <v>14</v>
      </c>
      <c r="M64" s="26" t="e">
        <f>_xlfn.FLOOR.MATH(ROUND($Q$7+M54+(M59-$Q$8)/$P$7,8),$M$7)</f>
        <v>#DIV/0!</v>
      </c>
      <c r="N64" s="26" t="e">
        <f>_xlfn.CEILING.MATH(ROUND($Q$7+N54+(N59-$Q$8)/$P$7,8),$M$7)</f>
        <v>#DIV/0!</v>
      </c>
      <c r="O64" s="25" t="e">
        <f>N64-M64</f>
        <v>#DIV/0!</v>
      </c>
      <c r="P64" s="38"/>
    </row>
    <row r="65" spans="2:16" x14ac:dyDescent="0.3">
      <c r="B65" s="50" t="s">
        <v>28</v>
      </c>
      <c r="C65" s="51"/>
      <c r="D65" s="51"/>
      <c r="E65" s="51"/>
      <c r="F65" s="51"/>
      <c r="G65" s="51"/>
      <c r="H65" s="51"/>
      <c r="I65" s="52"/>
      <c r="K65" s="14"/>
      <c r="L65" s="27" t="s">
        <v>15</v>
      </c>
      <c r="M65" s="26" t="e">
        <f>TRUNC(M64)&amp;"'"&amp;(M64-TRUNC(M64))*32</f>
        <v>#DIV/0!</v>
      </c>
      <c r="N65" s="26" t="e">
        <f>TRUNC(N64)&amp;"'"&amp;(N64-TRUNC(N64))*32</f>
        <v>#DIV/0!</v>
      </c>
      <c r="O65" s="26" t="e">
        <f>TRUNC(O64)&amp;"'"&amp;(O64-TRUNC(O64))*32</f>
        <v>#DIV/0!</v>
      </c>
      <c r="P65" s="38"/>
    </row>
    <row r="66" spans="2:16" ht="15" thickBot="1" x14ac:dyDescent="0.35">
      <c r="B66" s="53"/>
      <c r="C66" s="54"/>
      <c r="D66" s="54"/>
      <c r="E66" s="54"/>
      <c r="F66" s="54"/>
      <c r="G66" s="54"/>
      <c r="H66" s="54"/>
      <c r="I66" s="55"/>
      <c r="K66" s="16"/>
      <c r="L66" s="17"/>
      <c r="M66" s="17"/>
      <c r="N66" s="17"/>
      <c r="O66" s="17"/>
      <c r="P66" s="39"/>
    </row>
  </sheetData>
  <mergeCells count="78">
    <mergeCell ref="B2:I2"/>
    <mergeCell ref="B3:I3"/>
    <mergeCell ref="B4:I4"/>
    <mergeCell ref="B5:I5"/>
    <mergeCell ref="B6:I6"/>
    <mergeCell ref="P7:P8"/>
    <mergeCell ref="B8:I8"/>
    <mergeCell ref="B9:I9"/>
    <mergeCell ref="B10:I10"/>
    <mergeCell ref="B11:I11"/>
    <mergeCell ref="K11:P12"/>
    <mergeCell ref="B12:I12"/>
    <mergeCell ref="B7:I7"/>
    <mergeCell ref="B22:I22"/>
    <mergeCell ref="B13:I13"/>
    <mergeCell ref="B14:I14"/>
    <mergeCell ref="L14:O14"/>
    <mergeCell ref="B15:I15"/>
    <mergeCell ref="B16:I16"/>
    <mergeCell ref="B17:I17"/>
    <mergeCell ref="B18:I18"/>
    <mergeCell ref="B19:I19"/>
    <mergeCell ref="L19:O19"/>
    <mergeCell ref="B20:I20"/>
    <mergeCell ref="B21:I21"/>
    <mergeCell ref="B32:I32"/>
    <mergeCell ref="B23:I23"/>
    <mergeCell ref="B24:I24"/>
    <mergeCell ref="L24:O24"/>
    <mergeCell ref="B25:I25"/>
    <mergeCell ref="B26:I26"/>
    <mergeCell ref="B27:I27"/>
    <mergeCell ref="B28:I28"/>
    <mergeCell ref="B29:I29"/>
    <mergeCell ref="B30:I30"/>
    <mergeCell ref="K30:P31"/>
    <mergeCell ref="B31:I31"/>
    <mergeCell ref="B42:I42"/>
    <mergeCell ref="B33:I33"/>
    <mergeCell ref="L33:O33"/>
    <mergeCell ref="B34:I34"/>
    <mergeCell ref="B35:I35"/>
    <mergeCell ref="B36:I36"/>
    <mergeCell ref="B37:I37"/>
    <mergeCell ref="B38:I38"/>
    <mergeCell ref="L38:O38"/>
    <mergeCell ref="B39:I39"/>
    <mergeCell ref="B40:I40"/>
    <mergeCell ref="B41:I41"/>
    <mergeCell ref="B52:I52"/>
    <mergeCell ref="L52:O52"/>
    <mergeCell ref="B43:I43"/>
    <mergeCell ref="L43:O43"/>
    <mergeCell ref="B44:I44"/>
    <mergeCell ref="B45:I45"/>
    <mergeCell ref="B46:I46"/>
    <mergeCell ref="B47:I47"/>
    <mergeCell ref="B48:I48"/>
    <mergeCell ref="B49:I49"/>
    <mergeCell ref="K49:P50"/>
    <mergeCell ref="B50:I50"/>
    <mergeCell ref="B51:I51"/>
    <mergeCell ref="L62:O62"/>
    <mergeCell ref="B53:I53"/>
    <mergeCell ref="B54:I54"/>
    <mergeCell ref="B55:I55"/>
    <mergeCell ref="B56:I56"/>
    <mergeCell ref="B57:I57"/>
    <mergeCell ref="L57:O57"/>
    <mergeCell ref="B63:I63"/>
    <mergeCell ref="B64:I64"/>
    <mergeCell ref="B65:I65"/>
    <mergeCell ref="B66:I66"/>
    <mergeCell ref="B58:I58"/>
    <mergeCell ref="B59:I59"/>
    <mergeCell ref="B60:I60"/>
    <mergeCell ref="B61:I61"/>
    <mergeCell ref="B62:I6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8887-A38E-4870-8F94-DBE092E73BE3}">
  <dimension ref="B1:U66"/>
  <sheetViews>
    <sheetView showGridLines="0" topLeftCell="A10" zoomScaleNormal="100" workbookViewId="0">
      <selection activeCell="N17" sqref="N17"/>
    </sheetView>
  </sheetViews>
  <sheetFormatPr defaultRowHeight="14.4" x14ac:dyDescent="0.3"/>
  <cols>
    <col min="11" max="11" width="10.109375" bestFit="1" customWidth="1"/>
    <col min="12" max="12" width="15.88671875" bestFit="1" customWidth="1"/>
    <col min="13" max="13" width="20.5546875" bestFit="1" customWidth="1"/>
    <col min="14" max="14" width="12.88671875" bestFit="1" customWidth="1"/>
    <col min="15" max="15" width="19.21875" bestFit="1" customWidth="1"/>
    <col min="16" max="16" width="10.77734375" bestFit="1" customWidth="1"/>
    <col min="17" max="17" width="15.33203125" bestFit="1" customWidth="1"/>
    <col min="18" max="18" width="13.33203125" bestFit="1" customWidth="1"/>
    <col min="19" max="19" width="10.5546875" bestFit="1" customWidth="1"/>
    <col min="20" max="20" width="10.5546875" customWidth="1"/>
    <col min="21" max="21" width="9.21875" bestFit="1" customWidth="1"/>
  </cols>
  <sheetData>
    <row r="1" spans="2:17" ht="15" thickBot="1" x14ac:dyDescent="0.35"/>
    <row r="2" spans="2:17" x14ac:dyDescent="0.3">
      <c r="B2" s="68" t="s">
        <v>39</v>
      </c>
      <c r="C2" s="69"/>
      <c r="D2" s="69"/>
      <c r="E2" s="69"/>
      <c r="F2" s="69"/>
      <c r="G2" s="69"/>
      <c r="H2" s="69"/>
      <c r="I2" s="70"/>
      <c r="K2" s="1" t="s">
        <v>0</v>
      </c>
      <c r="M2" s="2"/>
    </row>
    <row r="3" spans="2:17" x14ac:dyDescent="0.3">
      <c r="B3" s="50" t="s">
        <v>21</v>
      </c>
      <c r="C3" s="51"/>
      <c r="D3" s="51"/>
      <c r="E3" s="51"/>
      <c r="F3" s="51"/>
      <c r="G3" s="51"/>
      <c r="H3" s="51"/>
      <c r="I3" s="52"/>
      <c r="K3" s="3" t="s">
        <v>1</v>
      </c>
    </row>
    <row r="4" spans="2:17" ht="15" thickBot="1" x14ac:dyDescent="0.35">
      <c r="B4" s="50" t="s">
        <v>22</v>
      </c>
      <c r="C4" s="51"/>
      <c r="D4" s="51"/>
      <c r="E4" s="51"/>
      <c r="F4" s="51"/>
      <c r="G4" s="51"/>
      <c r="H4" s="51"/>
      <c r="I4" s="52"/>
      <c r="K4" s="4" t="s">
        <v>2</v>
      </c>
    </row>
    <row r="5" spans="2:17" ht="15" thickBot="1" x14ac:dyDescent="0.35">
      <c r="B5" s="50"/>
      <c r="C5" s="51"/>
      <c r="D5" s="51"/>
      <c r="E5" s="51"/>
      <c r="F5" s="51"/>
      <c r="G5" s="51"/>
      <c r="H5" s="51"/>
      <c r="I5" s="52"/>
    </row>
    <row r="6" spans="2:17" x14ac:dyDescent="0.3">
      <c r="B6" s="50" t="s">
        <v>23</v>
      </c>
      <c r="C6" s="51"/>
      <c r="D6" s="51"/>
      <c r="E6" s="51"/>
      <c r="F6" s="51"/>
      <c r="G6" s="51"/>
      <c r="H6" s="51"/>
      <c r="I6" s="52"/>
      <c r="K6" s="5"/>
      <c r="L6" s="6" t="s">
        <v>3</v>
      </c>
      <c r="M6" s="6" t="s">
        <v>4</v>
      </c>
      <c r="N6" s="6" t="s">
        <v>5</v>
      </c>
      <c r="O6" s="35" t="s">
        <v>20</v>
      </c>
      <c r="P6" s="6" t="s">
        <v>6</v>
      </c>
      <c r="Q6" s="7" t="s">
        <v>10</v>
      </c>
    </row>
    <row r="7" spans="2:17" x14ac:dyDescent="0.3">
      <c r="B7" s="50" t="s">
        <v>26</v>
      </c>
      <c r="C7" s="51"/>
      <c r="D7" s="51"/>
      <c r="E7" s="51"/>
      <c r="F7" s="51"/>
      <c r="G7" s="51"/>
      <c r="H7" s="51"/>
      <c r="I7" s="52"/>
      <c r="K7" s="8" t="s">
        <v>19</v>
      </c>
      <c r="L7" s="44" t="s">
        <v>7</v>
      </c>
      <c r="M7" s="44">
        <f>1/2/32</f>
        <v>1.5625E-2</v>
      </c>
      <c r="N7" s="44">
        <v>1</v>
      </c>
      <c r="O7" s="33">
        <v>100000</v>
      </c>
      <c r="P7" s="71">
        <f>N7/N8*O7/O8</f>
        <v>1</v>
      </c>
      <c r="Q7" s="19">
        <f>109+2.5/32</f>
        <v>109.078125</v>
      </c>
    </row>
    <row r="8" spans="2:17" x14ac:dyDescent="0.3">
      <c r="B8" s="50" t="s">
        <v>25</v>
      </c>
      <c r="C8" s="51"/>
      <c r="D8" s="51"/>
      <c r="E8" s="51"/>
      <c r="F8" s="51"/>
      <c r="G8" s="51"/>
      <c r="H8" s="51"/>
      <c r="I8" s="52"/>
      <c r="K8" s="9" t="s">
        <v>18</v>
      </c>
      <c r="L8" s="10" t="s">
        <v>17</v>
      </c>
      <c r="M8" s="10">
        <f>1/2/32</f>
        <v>1.5625E-2</v>
      </c>
      <c r="N8" s="10">
        <v>1</v>
      </c>
      <c r="O8" s="34">
        <v>100000</v>
      </c>
      <c r="P8" s="72"/>
      <c r="Q8" s="20">
        <f>113+8.5/32</f>
        <v>113.265625</v>
      </c>
    </row>
    <row r="9" spans="2:17" ht="15" thickBot="1" x14ac:dyDescent="0.35">
      <c r="B9" s="50" t="s">
        <v>24</v>
      </c>
      <c r="C9" s="51"/>
      <c r="D9" s="51"/>
      <c r="E9" s="51"/>
      <c r="F9" s="51"/>
      <c r="G9" s="51"/>
      <c r="H9" s="51"/>
      <c r="I9" s="52"/>
      <c r="K9" s="11" t="s">
        <v>8</v>
      </c>
      <c r="L9" s="12" t="s">
        <v>16</v>
      </c>
      <c r="M9" s="12">
        <f>1/2/32</f>
        <v>1.5625E-2</v>
      </c>
      <c r="N9" s="12"/>
      <c r="O9" s="12"/>
      <c r="P9" s="12"/>
      <c r="Q9" s="13"/>
    </row>
    <row r="10" spans="2:17" ht="15" thickBot="1" x14ac:dyDescent="0.35">
      <c r="B10" s="50"/>
      <c r="C10" s="51"/>
      <c r="D10" s="51"/>
      <c r="E10" s="51"/>
      <c r="F10" s="51"/>
      <c r="G10" s="51"/>
      <c r="H10" s="51"/>
      <c r="I10" s="52"/>
    </row>
    <row r="11" spans="2:17" ht="14.4" customHeight="1" x14ac:dyDescent="0.3">
      <c r="B11" s="57" t="s">
        <v>9</v>
      </c>
      <c r="C11" s="64"/>
      <c r="D11" s="64"/>
      <c r="E11" s="64"/>
      <c r="F11" s="64"/>
      <c r="G11" s="64"/>
      <c r="H11" s="64"/>
      <c r="I11" s="65"/>
      <c r="K11" s="58" t="s">
        <v>9</v>
      </c>
      <c r="L11" s="59"/>
      <c r="M11" s="59"/>
      <c r="N11" s="59"/>
      <c r="O11" s="59"/>
      <c r="P11" s="60"/>
    </row>
    <row r="12" spans="2:17" ht="14.4" customHeight="1" thickBot="1" x14ac:dyDescent="0.35">
      <c r="B12" s="50" t="s">
        <v>27</v>
      </c>
      <c r="C12" s="51"/>
      <c r="D12" s="51"/>
      <c r="E12" s="51"/>
      <c r="F12" s="51"/>
      <c r="G12" s="51"/>
      <c r="H12" s="51"/>
      <c r="I12" s="52"/>
      <c r="K12" s="61"/>
      <c r="L12" s="62"/>
      <c r="M12" s="62"/>
      <c r="N12" s="62"/>
      <c r="O12" s="62"/>
      <c r="P12" s="63"/>
    </row>
    <row r="13" spans="2:17" x14ac:dyDescent="0.3">
      <c r="B13" s="50"/>
      <c r="C13" s="51"/>
      <c r="D13" s="51"/>
      <c r="E13" s="51"/>
      <c r="F13" s="51"/>
      <c r="G13" s="51"/>
      <c r="H13" s="51"/>
      <c r="I13" s="52"/>
      <c r="K13" s="14"/>
      <c r="L13" s="21"/>
      <c r="M13" s="21"/>
      <c r="N13" s="21"/>
      <c r="O13" s="21"/>
      <c r="P13" s="15"/>
    </row>
    <row r="14" spans="2:17" x14ac:dyDescent="0.3">
      <c r="B14" s="50"/>
      <c r="C14" s="51"/>
      <c r="D14" s="51"/>
      <c r="E14" s="51"/>
      <c r="F14" s="51"/>
      <c r="G14" s="51"/>
      <c r="H14" s="51"/>
      <c r="I14" s="52"/>
      <c r="K14" s="14"/>
      <c r="L14" s="56" t="s">
        <v>19</v>
      </c>
      <c r="M14" s="56"/>
      <c r="N14" s="56"/>
      <c r="O14" s="56"/>
      <c r="P14" s="15"/>
    </row>
    <row r="15" spans="2:17" x14ac:dyDescent="0.3">
      <c r="B15" s="50"/>
      <c r="C15" s="51"/>
      <c r="D15" s="51"/>
      <c r="E15" s="51"/>
      <c r="F15" s="51"/>
      <c r="G15" s="51"/>
      <c r="H15" s="51"/>
      <c r="I15" s="52"/>
      <c r="K15" s="14"/>
      <c r="L15" s="23"/>
      <c r="M15" s="23" t="s">
        <v>11</v>
      </c>
      <c r="N15" s="23" t="s">
        <v>12</v>
      </c>
      <c r="O15" s="23" t="s">
        <v>13</v>
      </c>
      <c r="P15" s="15"/>
    </row>
    <row r="16" spans="2:17" x14ac:dyDescent="0.3">
      <c r="B16" s="50" t="s">
        <v>30</v>
      </c>
      <c r="C16" s="51"/>
      <c r="D16" s="51"/>
      <c r="E16" s="51"/>
      <c r="F16" s="51"/>
      <c r="G16" s="51"/>
      <c r="H16" s="51"/>
      <c r="I16" s="52"/>
      <c r="K16" s="14"/>
      <c r="L16" s="29" t="s">
        <v>14</v>
      </c>
      <c r="M16" s="47">
        <f>109+1.5/32</f>
        <v>109.046875</v>
      </c>
      <c r="N16" s="46">
        <f>109+2/32</f>
        <v>109.0625</v>
      </c>
      <c r="O16" s="25">
        <f>N16-M16</f>
        <v>1.5625E-2</v>
      </c>
      <c r="P16" s="15"/>
    </row>
    <row r="17" spans="2:21" x14ac:dyDescent="0.3">
      <c r="B17" s="50" t="s">
        <v>28</v>
      </c>
      <c r="C17" s="51"/>
      <c r="D17" s="51"/>
      <c r="E17" s="51"/>
      <c r="F17" s="51"/>
      <c r="G17" s="51"/>
      <c r="H17" s="51"/>
      <c r="I17" s="52"/>
      <c r="K17" s="14"/>
      <c r="L17" s="29" t="s">
        <v>15</v>
      </c>
      <c r="M17" s="48" t="str">
        <f>TRUNC(M16)&amp;"'"&amp;(M16-TRUNC(M16))*32</f>
        <v>109'1.5</v>
      </c>
      <c r="N17" s="48" t="str">
        <f>TRUNC(N16)&amp;"'"&amp;(N16-TRUNC(N16))*32</f>
        <v>109'2</v>
      </c>
      <c r="O17" s="40" t="str">
        <f>TRUNC(O16)&amp;"'"&amp;(O16-TRUNC(O16))*32</f>
        <v>0'0.5</v>
      </c>
      <c r="P17" s="15"/>
    </row>
    <row r="18" spans="2:21" x14ac:dyDescent="0.3">
      <c r="B18" s="50"/>
      <c r="C18" s="51"/>
      <c r="D18" s="51"/>
      <c r="E18" s="51"/>
      <c r="F18" s="51"/>
      <c r="G18" s="51"/>
      <c r="H18" s="51"/>
      <c r="I18" s="52"/>
      <c r="K18" s="14"/>
      <c r="L18" s="21"/>
      <c r="M18" s="21"/>
      <c r="N18" s="21"/>
      <c r="O18" s="21"/>
      <c r="P18" s="15"/>
    </row>
    <row r="19" spans="2:21" x14ac:dyDescent="0.3">
      <c r="B19" s="50"/>
      <c r="C19" s="51"/>
      <c r="D19" s="51"/>
      <c r="E19" s="51"/>
      <c r="F19" s="51"/>
      <c r="G19" s="51"/>
      <c r="H19" s="51"/>
      <c r="I19" s="52"/>
      <c r="K19" s="14"/>
      <c r="L19" s="56" t="s">
        <v>18</v>
      </c>
      <c r="M19" s="56"/>
      <c r="N19" s="56"/>
      <c r="O19" s="56"/>
      <c r="P19" s="15"/>
    </row>
    <row r="20" spans="2:21" x14ac:dyDescent="0.3">
      <c r="B20" s="50"/>
      <c r="C20" s="51"/>
      <c r="D20" s="51"/>
      <c r="E20" s="51"/>
      <c r="F20" s="51"/>
      <c r="G20" s="51"/>
      <c r="H20" s="51"/>
      <c r="I20" s="52"/>
      <c r="K20" s="14"/>
      <c r="L20" s="23"/>
      <c r="M20" s="23" t="s">
        <v>11</v>
      </c>
      <c r="N20" s="23" t="s">
        <v>12</v>
      </c>
      <c r="O20" s="23" t="s">
        <v>13</v>
      </c>
      <c r="P20" s="15"/>
    </row>
    <row r="21" spans="2:21" x14ac:dyDescent="0.3">
      <c r="B21" s="50" t="s">
        <v>31</v>
      </c>
      <c r="C21" s="51"/>
      <c r="D21" s="51"/>
      <c r="E21" s="51"/>
      <c r="F21" s="51"/>
      <c r="G21" s="51"/>
      <c r="H21" s="51"/>
      <c r="I21" s="52"/>
      <c r="K21" s="14"/>
      <c r="L21" s="42" t="s">
        <v>14</v>
      </c>
      <c r="M21" s="47">
        <f>113+10.5/32</f>
        <v>113.328125</v>
      </c>
      <c r="N21" s="49">
        <f>113+11/32</f>
        <v>113.34375</v>
      </c>
      <c r="O21" s="26">
        <f>N21-M21</f>
        <v>1.5625E-2</v>
      </c>
      <c r="P21" s="15"/>
    </row>
    <row r="22" spans="2:21" x14ac:dyDescent="0.3">
      <c r="B22" s="50" t="s">
        <v>28</v>
      </c>
      <c r="C22" s="51"/>
      <c r="D22" s="51"/>
      <c r="E22" s="51"/>
      <c r="F22" s="51"/>
      <c r="G22" s="51"/>
      <c r="H22" s="51"/>
      <c r="I22" s="52"/>
      <c r="K22" s="14"/>
      <c r="L22" s="42" t="s">
        <v>15</v>
      </c>
      <c r="M22" s="26" t="str">
        <f>TRUNC(M21)&amp;"'"&amp;(M21-TRUNC(M21))*32</f>
        <v>113'10.5</v>
      </c>
      <c r="N22" s="26" t="str">
        <f>TRUNC(N21)&amp;"'"&amp;(N21-TRUNC(N21))*32</f>
        <v>113'11</v>
      </c>
      <c r="O22" s="40" t="str">
        <f>TRUNC(O21)&amp;"'"&amp;(O21-TRUNC(O21))*32</f>
        <v>0'0.5</v>
      </c>
      <c r="P22" s="15"/>
    </row>
    <row r="23" spans="2:21" x14ac:dyDescent="0.3">
      <c r="B23" s="50"/>
      <c r="C23" s="51"/>
      <c r="D23" s="51"/>
      <c r="E23" s="51"/>
      <c r="F23" s="51"/>
      <c r="G23" s="51"/>
      <c r="H23" s="51"/>
      <c r="I23" s="52"/>
      <c r="K23" s="14"/>
      <c r="L23" s="42"/>
      <c r="M23" s="21"/>
      <c r="N23" s="21"/>
      <c r="O23" s="21"/>
      <c r="P23" s="15"/>
    </row>
    <row r="24" spans="2:21" x14ac:dyDescent="0.3">
      <c r="B24" s="50"/>
      <c r="C24" s="51"/>
      <c r="D24" s="51"/>
      <c r="E24" s="51"/>
      <c r="F24" s="51"/>
      <c r="G24" s="51"/>
      <c r="H24" s="51"/>
      <c r="I24" s="52"/>
      <c r="K24" s="14"/>
      <c r="L24" s="56" t="s">
        <v>8</v>
      </c>
      <c r="M24" s="56"/>
      <c r="N24" s="56"/>
      <c r="O24" s="56"/>
      <c r="P24" s="15"/>
    </row>
    <row r="25" spans="2:21" x14ac:dyDescent="0.3">
      <c r="B25" s="50"/>
      <c r="C25" s="51"/>
      <c r="D25" s="51"/>
      <c r="E25" s="51"/>
      <c r="F25" s="51"/>
      <c r="G25" s="51"/>
      <c r="H25" s="51"/>
      <c r="I25" s="52"/>
      <c r="K25" s="14"/>
      <c r="L25" s="23"/>
      <c r="M25" s="23" t="s">
        <v>11</v>
      </c>
      <c r="N25" s="23" t="s">
        <v>12</v>
      </c>
      <c r="O25" s="23" t="s">
        <v>13</v>
      </c>
      <c r="P25" s="15"/>
      <c r="Q25" s="21"/>
    </row>
    <row r="26" spans="2:21" ht="14.4" customHeight="1" x14ac:dyDescent="0.3">
      <c r="B26" s="50" t="s">
        <v>32</v>
      </c>
      <c r="C26" s="51"/>
      <c r="D26" s="51"/>
      <c r="E26" s="51"/>
      <c r="F26" s="51"/>
      <c r="G26" s="51"/>
      <c r="H26" s="51"/>
      <c r="I26" s="52"/>
      <c r="K26" s="14"/>
      <c r="L26" s="42" t="s">
        <v>14</v>
      </c>
      <c r="M26" s="26">
        <f>_xlfn.FLOOR.MATH(ROUND((M16-Q7)-(N21-Q8)/$P$7,8),M9)</f>
        <v>-0.109375</v>
      </c>
      <c r="N26" s="26">
        <f>_xlfn.CEILING.MATH(ROUND((N16-Q7)-(M21-Q8)/$P$7,8),M9)</f>
        <v>-7.8125E-2</v>
      </c>
      <c r="O26" s="25">
        <f>N26-M26</f>
        <v>3.125E-2</v>
      </c>
      <c r="P26" s="15"/>
    </row>
    <row r="27" spans="2:21" ht="14.4" customHeight="1" x14ac:dyDescent="0.3">
      <c r="B27" s="50" t="s">
        <v>28</v>
      </c>
      <c r="C27" s="51"/>
      <c r="D27" s="51"/>
      <c r="E27" s="51"/>
      <c r="F27" s="51"/>
      <c r="G27" s="51"/>
      <c r="H27" s="51"/>
      <c r="I27" s="52"/>
      <c r="K27" s="14"/>
      <c r="L27" s="27" t="s">
        <v>15</v>
      </c>
      <c r="M27" s="32">
        <f>M26*32</f>
        <v>-3.5</v>
      </c>
      <c r="N27" s="32">
        <f>N26*32</f>
        <v>-2.5</v>
      </c>
      <c r="O27" s="40" t="str">
        <f>TRUNC(O26)&amp;"'"&amp;(O26-TRUNC(O26))*32</f>
        <v>0'1</v>
      </c>
      <c r="P27" s="15"/>
    </row>
    <row r="28" spans="2:21" ht="15" customHeight="1" thickBot="1" x14ac:dyDescent="0.35">
      <c r="B28" s="50"/>
      <c r="C28" s="51"/>
      <c r="D28" s="51"/>
      <c r="E28" s="51"/>
      <c r="F28" s="51"/>
      <c r="G28" s="51"/>
      <c r="H28" s="51"/>
      <c r="I28" s="52"/>
      <c r="K28" s="16"/>
      <c r="L28" s="17"/>
      <c r="M28" s="17"/>
      <c r="N28" s="17"/>
      <c r="O28" s="17"/>
      <c r="P28" s="18"/>
    </row>
    <row r="29" spans="2:21" ht="18.600000000000001" thickBot="1" x14ac:dyDescent="0.35">
      <c r="B29" s="50"/>
      <c r="C29" s="51"/>
      <c r="D29" s="51"/>
      <c r="E29" s="51"/>
      <c r="F29" s="51"/>
      <c r="G29" s="51"/>
      <c r="H29" s="51"/>
      <c r="I29" s="52"/>
      <c r="K29" s="21"/>
      <c r="L29" s="22"/>
      <c r="M29" s="22"/>
      <c r="N29" s="22"/>
      <c r="O29" s="22"/>
      <c r="P29" s="21"/>
    </row>
    <row r="30" spans="2:21" x14ac:dyDescent="0.3">
      <c r="B30" s="57" t="s">
        <v>29</v>
      </c>
      <c r="C30" s="64"/>
      <c r="D30" s="64"/>
      <c r="E30" s="64"/>
      <c r="F30" s="64"/>
      <c r="G30" s="64"/>
      <c r="H30" s="64"/>
      <c r="I30" s="65"/>
      <c r="K30" s="58" t="s">
        <v>29</v>
      </c>
      <c r="L30" s="59"/>
      <c r="M30" s="59"/>
      <c r="N30" s="59"/>
      <c r="O30" s="59"/>
      <c r="P30" s="60"/>
      <c r="Q30" s="21"/>
      <c r="R30" s="21"/>
      <c r="S30" s="21"/>
      <c r="T30" s="21"/>
      <c r="U30" s="21"/>
    </row>
    <row r="31" spans="2:21" ht="18" customHeight="1" thickBot="1" x14ac:dyDescent="0.35">
      <c r="B31" s="50" t="s">
        <v>35</v>
      </c>
      <c r="C31" s="51"/>
      <c r="D31" s="51"/>
      <c r="E31" s="51"/>
      <c r="F31" s="51"/>
      <c r="G31" s="51"/>
      <c r="H31" s="51"/>
      <c r="I31" s="52"/>
      <c r="K31" s="61"/>
      <c r="L31" s="62"/>
      <c r="M31" s="62"/>
      <c r="N31" s="62"/>
      <c r="O31" s="62"/>
      <c r="P31" s="63"/>
    </row>
    <row r="32" spans="2:21" ht="14.4" customHeight="1" x14ac:dyDescent="0.3">
      <c r="B32" s="50"/>
      <c r="C32" s="51"/>
      <c r="D32" s="51"/>
      <c r="E32" s="51"/>
      <c r="F32" s="51"/>
      <c r="G32" s="51"/>
      <c r="H32" s="51"/>
      <c r="I32" s="52"/>
      <c r="K32" s="14"/>
      <c r="L32" s="22"/>
      <c r="M32" s="22"/>
      <c r="N32" s="22"/>
      <c r="O32" s="22"/>
      <c r="P32" s="15"/>
    </row>
    <row r="33" spans="2:16" ht="15" customHeight="1" x14ac:dyDescent="0.3">
      <c r="B33" s="50"/>
      <c r="C33" s="51"/>
      <c r="D33" s="51"/>
      <c r="E33" s="51"/>
      <c r="F33" s="51"/>
      <c r="G33" s="51"/>
      <c r="H33" s="51"/>
      <c r="I33" s="52"/>
      <c r="K33" s="14"/>
      <c r="L33" s="56" t="s">
        <v>8</v>
      </c>
      <c r="M33" s="56"/>
      <c r="N33" s="56"/>
      <c r="O33" s="56"/>
      <c r="P33" s="15"/>
    </row>
    <row r="34" spans="2:16" x14ac:dyDescent="0.3">
      <c r="B34" s="50"/>
      <c r="C34" s="51"/>
      <c r="D34" s="51"/>
      <c r="E34" s="51"/>
      <c r="F34" s="51"/>
      <c r="G34" s="51"/>
      <c r="H34" s="51"/>
      <c r="I34" s="52"/>
      <c r="K34" s="14"/>
      <c r="L34" s="23"/>
      <c r="M34" s="23" t="s">
        <v>11</v>
      </c>
      <c r="N34" s="23" t="s">
        <v>12</v>
      </c>
      <c r="O34" s="23" t="s">
        <v>13</v>
      </c>
      <c r="P34" s="15"/>
    </row>
    <row r="35" spans="2:16" x14ac:dyDescent="0.3">
      <c r="B35" s="50" t="s">
        <v>33</v>
      </c>
      <c r="C35" s="51"/>
      <c r="D35" s="51"/>
      <c r="E35" s="51"/>
      <c r="F35" s="51"/>
      <c r="G35" s="51"/>
      <c r="H35" s="51"/>
      <c r="I35" s="52"/>
      <c r="K35" s="14"/>
      <c r="L35" s="42" t="s">
        <v>14</v>
      </c>
      <c r="M35" s="49">
        <f>-3/32</f>
        <v>-9.375E-2</v>
      </c>
      <c r="N35" s="47">
        <f>-2.5/32</f>
        <v>-7.8125E-2</v>
      </c>
      <c r="O35" s="26">
        <f>N35-M35</f>
        <v>1.5625E-2</v>
      </c>
      <c r="P35" s="38"/>
    </row>
    <row r="36" spans="2:16" x14ac:dyDescent="0.3">
      <c r="B36" s="50" t="s">
        <v>28</v>
      </c>
      <c r="C36" s="51"/>
      <c r="D36" s="51"/>
      <c r="E36" s="51"/>
      <c r="F36" s="51"/>
      <c r="G36" s="51"/>
      <c r="H36" s="51"/>
      <c r="I36" s="52"/>
      <c r="K36" s="14"/>
      <c r="L36" s="42" t="s">
        <v>15</v>
      </c>
      <c r="M36" s="37">
        <f>M35*32</f>
        <v>-3</v>
      </c>
      <c r="N36" s="32">
        <f t="shared" ref="N36" si="0">N35*32</f>
        <v>-2.5</v>
      </c>
      <c r="O36" s="40" t="str">
        <f>TRUNC(O35)&amp;"'"&amp;(O35-TRUNC(O35))*32</f>
        <v>0'0.5</v>
      </c>
      <c r="P36" s="15"/>
    </row>
    <row r="37" spans="2:16" x14ac:dyDescent="0.3">
      <c r="B37" s="50"/>
      <c r="C37" s="51"/>
      <c r="D37" s="51"/>
      <c r="E37" s="51"/>
      <c r="F37" s="51"/>
      <c r="G37" s="51"/>
      <c r="H37" s="51"/>
      <c r="I37" s="52"/>
      <c r="K37" s="14"/>
      <c r="L37" s="42"/>
      <c r="M37" s="31"/>
      <c r="N37" s="31"/>
      <c r="O37" s="31"/>
      <c r="P37" s="15"/>
    </row>
    <row r="38" spans="2:16" x14ac:dyDescent="0.3">
      <c r="B38" s="50"/>
      <c r="C38" s="51"/>
      <c r="D38" s="51"/>
      <c r="E38" s="51"/>
      <c r="F38" s="51"/>
      <c r="G38" s="51"/>
      <c r="H38" s="51"/>
      <c r="I38" s="52"/>
      <c r="K38" s="14"/>
      <c r="L38" s="56" t="s">
        <v>19</v>
      </c>
      <c r="M38" s="56"/>
      <c r="N38" s="56"/>
      <c r="O38" s="56"/>
      <c r="P38" s="15"/>
    </row>
    <row r="39" spans="2:16" x14ac:dyDescent="0.3">
      <c r="B39" s="50"/>
      <c r="C39" s="51"/>
      <c r="D39" s="51"/>
      <c r="E39" s="51"/>
      <c r="F39" s="51"/>
      <c r="G39" s="51"/>
      <c r="H39" s="51"/>
      <c r="I39" s="52"/>
      <c r="K39" s="14"/>
      <c r="L39" s="23"/>
      <c r="M39" s="23" t="s">
        <v>11</v>
      </c>
      <c r="N39" s="23" t="s">
        <v>12</v>
      </c>
      <c r="O39" s="23" t="s">
        <v>13</v>
      </c>
      <c r="P39" s="15"/>
    </row>
    <row r="40" spans="2:16" x14ac:dyDescent="0.3">
      <c r="B40" s="50" t="s">
        <v>30</v>
      </c>
      <c r="C40" s="51"/>
      <c r="D40" s="51"/>
      <c r="E40" s="51"/>
      <c r="F40" s="51"/>
      <c r="G40" s="51"/>
      <c r="H40" s="51"/>
      <c r="I40" s="52"/>
      <c r="K40" s="14"/>
      <c r="L40" s="42" t="s">
        <v>14</v>
      </c>
      <c r="M40" s="47">
        <f>109+1.5/32</f>
        <v>109.046875</v>
      </c>
      <c r="N40" s="46">
        <f>109+2/32</f>
        <v>109.0625</v>
      </c>
      <c r="O40" s="26">
        <f>N40-M40</f>
        <v>1.5625E-2</v>
      </c>
      <c r="P40" s="15"/>
    </row>
    <row r="41" spans="2:16" x14ac:dyDescent="0.3">
      <c r="B41" s="50" t="s">
        <v>28</v>
      </c>
      <c r="C41" s="51"/>
      <c r="D41" s="51"/>
      <c r="E41" s="51"/>
      <c r="F41" s="51"/>
      <c r="G41" s="51"/>
      <c r="H41" s="51"/>
      <c r="I41" s="52"/>
      <c r="K41" s="14"/>
      <c r="L41" s="42" t="s">
        <v>15</v>
      </c>
      <c r="M41" s="26" t="str">
        <f>TRUNC(M40)&amp;"'"&amp;(M40-TRUNC(M40))*32</f>
        <v>109'1.5</v>
      </c>
      <c r="N41" s="26" t="str">
        <f>TRUNC(N40)&amp;"'"&amp;(N40-TRUNC(N40))*32</f>
        <v>109'2</v>
      </c>
      <c r="O41" s="40" t="str">
        <f>TRUNC(O40)&amp;"'"&amp;(O40-TRUNC(O40))*32</f>
        <v>0'0.5</v>
      </c>
      <c r="P41" s="15"/>
    </row>
    <row r="42" spans="2:16" x14ac:dyDescent="0.3">
      <c r="B42" s="50"/>
      <c r="C42" s="51"/>
      <c r="D42" s="51"/>
      <c r="E42" s="51"/>
      <c r="F42" s="51"/>
      <c r="G42" s="51"/>
      <c r="H42" s="51"/>
      <c r="I42" s="52"/>
      <c r="K42" s="14"/>
      <c r="L42" s="42"/>
      <c r="M42" s="21"/>
      <c r="N42" s="21"/>
      <c r="O42" s="21"/>
      <c r="P42" s="15"/>
    </row>
    <row r="43" spans="2:16" x14ac:dyDescent="0.3">
      <c r="B43" s="50"/>
      <c r="C43" s="51"/>
      <c r="D43" s="51"/>
      <c r="E43" s="51"/>
      <c r="F43" s="51"/>
      <c r="G43" s="51"/>
      <c r="H43" s="51"/>
      <c r="I43" s="52"/>
      <c r="K43" s="14"/>
      <c r="L43" s="56" t="s">
        <v>18</v>
      </c>
      <c r="M43" s="56"/>
      <c r="N43" s="56"/>
      <c r="O43" s="56"/>
      <c r="P43" s="15"/>
    </row>
    <row r="44" spans="2:16" x14ac:dyDescent="0.3">
      <c r="B44" s="50"/>
      <c r="C44" s="51"/>
      <c r="D44" s="51"/>
      <c r="E44" s="51"/>
      <c r="F44" s="51"/>
      <c r="G44" s="51"/>
      <c r="H44" s="51"/>
      <c r="I44" s="52"/>
      <c r="K44" s="14"/>
      <c r="L44" s="23"/>
      <c r="M44" s="23" t="s">
        <v>11</v>
      </c>
      <c r="N44" s="23" t="s">
        <v>12</v>
      </c>
      <c r="O44" s="23" t="s">
        <v>13</v>
      </c>
      <c r="P44" s="15"/>
    </row>
    <row r="45" spans="2:16" x14ac:dyDescent="0.3">
      <c r="B45" s="50" t="s">
        <v>34</v>
      </c>
      <c r="C45" s="51"/>
      <c r="D45" s="51"/>
      <c r="E45" s="51"/>
      <c r="F45" s="51"/>
      <c r="G45" s="51"/>
      <c r="H45" s="51"/>
      <c r="I45" s="52"/>
      <c r="K45" s="14"/>
      <c r="L45" s="27" t="s">
        <v>14</v>
      </c>
      <c r="M45" s="28">
        <f>_xlfn.FLOOR.MATH(ROUND($P$7*(M40-Q7-N35)+Q8,8),$M$8)</f>
        <v>113.3125</v>
      </c>
      <c r="N45" s="25">
        <f>_xlfn.CEILING.MATH(ROUND($P$7*(N40-Q7-M35)+Q8,8),$M$8)</f>
        <v>113.34375</v>
      </c>
      <c r="O45" s="25">
        <f t="shared" ref="O45" si="1">N45-M45</f>
        <v>3.125E-2</v>
      </c>
      <c r="P45" s="38"/>
    </row>
    <row r="46" spans="2:16" x14ac:dyDescent="0.3">
      <c r="B46" s="50" t="s">
        <v>28</v>
      </c>
      <c r="C46" s="51"/>
      <c r="D46" s="51"/>
      <c r="E46" s="51"/>
      <c r="F46" s="51"/>
      <c r="G46" s="51"/>
      <c r="H46" s="51"/>
      <c r="I46" s="52"/>
      <c r="K46" s="14"/>
      <c r="L46" s="27" t="s">
        <v>15</v>
      </c>
      <c r="M46" s="26" t="str">
        <f>TRUNC(M45)&amp;"'"&amp;(M45-TRUNC(M45))*32</f>
        <v>113'10</v>
      </c>
      <c r="N46" s="26" t="str">
        <f>TRUNC(N45)&amp;"'"&amp;(N45-TRUNC(N45))*32</f>
        <v>113'11</v>
      </c>
      <c r="O46" s="40" t="str">
        <f>TRUNC(O45)&amp;"'"&amp;(O45-TRUNC(O45))*32</f>
        <v>0'1</v>
      </c>
      <c r="P46" s="38"/>
    </row>
    <row r="47" spans="2:16" ht="15" thickBot="1" x14ac:dyDescent="0.35">
      <c r="B47" s="50"/>
      <c r="C47" s="51"/>
      <c r="D47" s="51"/>
      <c r="E47" s="51"/>
      <c r="F47" s="51"/>
      <c r="G47" s="51"/>
      <c r="H47" s="51"/>
      <c r="I47" s="52"/>
      <c r="K47" s="16"/>
      <c r="L47" s="17"/>
      <c r="M47" s="17"/>
      <c r="N47" s="17"/>
      <c r="O47" s="17"/>
      <c r="P47" s="39"/>
    </row>
    <row r="48" spans="2:16" ht="15" thickBot="1" x14ac:dyDescent="0.35">
      <c r="B48" s="50"/>
      <c r="C48" s="51"/>
      <c r="D48" s="51"/>
      <c r="E48" s="51"/>
      <c r="F48" s="51"/>
      <c r="G48" s="51"/>
      <c r="H48" s="51"/>
      <c r="I48" s="52"/>
      <c r="K48" s="21"/>
      <c r="L48" s="21"/>
      <c r="M48" s="21"/>
      <c r="N48" s="21"/>
      <c r="O48" s="21"/>
      <c r="P48" s="21"/>
    </row>
    <row r="49" spans="2:16" x14ac:dyDescent="0.3">
      <c r="B49" s="57" t="s">
        <v>36</v>
      </c>
      <c r="C49" s="51"/>
      <c r="D49" s="51"/>
      <c r="E49" s="51"/>
      <c r="F49" s="51"/>
      <c r="G49" s="51"/>
      <c r="H49" s="51"/>
      <c r="I49" s="52"/>
      <c r="K49" s="58" t="s">
        <v>36</v>
      </c>
      <c r="L49" s="59"/>
      <c r="M49" s="59"/>
      <c r="N49" s="59"/>
      <c r="O49" s="59"/>
      <c r="P49" s="60"/>
    </row>
    <row r="50" spans="2:16" ht="15" thickBot="1" x14ac:dyDescent="0.35">
      <c r="B50" s="50" t="s">
        <v>37</v>
      </c>
      <c r="C50" s="51"/>
      <c r="D50" s="51"/>
      <c r="E50" s="51"/>
      <c r="F50" s="51"/>
      <c r="G50" s="51"/>
      <c r="H50" s="51"/>
      <c r="I50" s="52"/>
      <c r="K50" s="61"/>
      <c r="L50" s="62"/>
      <c r="M50" s="62"/>
      <c r="N50" s="62"/>
      <c r="O50" s="62"/>
      <c r="P50" s="63"/>
    </row>
    <row r="51" spans="2:16" ht="18" x14ac:dyDescent="0.3">
      <c r="B51" s="50"/>
      <c r="C51" s="51"/>
      <c r="D51" s="51"/>
      <c r="E51" s="51"/>
      <c r="F51" s="51"/>
      <c r="G51" s="51"/>
      <c r="H51" s="51"/>
      <c r="I51" s="52"/>
      <c r="K51" s="14"/>
      <c r="L51" s="22"/>
      <c r="M51" s="22"/>
      <c r="N51" s="22"/>
      <c r="O51" s="22"/>
      <c r="P51" s="15"/>
    </row>
    <row r="52" spans="2:16" x14ac:dyDescent="0.3">
      <c r="B52" s="50"/>
      <c r="C52" s="51"/>
      <c r="D52" s="51"/>
      <c r="E52" s="51"/>
      <c r="F52" s="51"/>
      <c r="G52" s="51"/>
      <c r="H52" s="51"/>
      <c r="I52" s="52"/>
      <c r="K52" s="14"/>
      <c r="L52" s="56" t="s">
        <v>8</v>
      </c>
      <c r="M52" s="56"/>
      <c r="N52" s="56"/>
      <c r="O52" s="56"/>
      <c r="P52" s="15"/>
    </row>
    <row r="53" spans="2:16" x14ac:dyDescent="0.3">
      <c r="B53" s="50"/>
      <c r="C53" s="51"/>
      <c r="D53" s="51"/>
      <c r="E53" s="51"/>
      <c r="F53" s="51"/>
      <c r="G53" s="51"/>
      <c r="H53" s="51"/>
      <c r="I53" s="52"/>
      <c r="K53" s="14"/>
      <c r="L53" s="23"/>
      <c r="M53" s="23" t="s">
        <v>11</v>
      </c>
      <c r="N53" s="23" t="s">
        <v>12</v>
      </c>
      <c r="O53" s="23" t="s">
        <v>13</v>
      </c>
      <c r="P53" s="15"/>
    </row>
    <row r="54" spans="2:16" x14ac:dyDescent="0.3">
      <c r="B54" s="50" t="s">
        <v>33</v>
      </c>
      <c r="C54" s="51"/>
      <c r="D54" s="51"/>
      <c r="E54" s="51"/>
      <c r="F54" s="51"/>
      <c r="G54" s="51"/>
      <c r="H54" s="51"/>
      <c r="I54" s="52"/>
      <c r="K54" s="14"/>
      <c r="L54" s="42" t="s">
        <v>14</v>
      </c>
      <c r="M54" s="49">
        <f>-3/32</f>
        <v>-9.375E-2</v>
      </c>
      <c r="N54" s="47">
        <f>-2.5/32</f>
        <v>-7.8125E-2</v>
      </c>
      <c r="O54" s="26">
        <f>N54-M54</f>
        <v>1.5625E-2</v>
      </c>
      <c r="P54" s="38"/>
    </row>
    <row r="55" spans="2:16" x14ac:dyDescent="0.3">
      <c r="B55" s="50" t="s">
        <v>28</v>
      </c>
      <c r="C55" s="51"/>
      <c r="D55" s="51"/>
      <c r="E55" s="51"/>
      <c r="F55" s="51"/>
      <c r="G55" s="51"/>
      <c r="H55" s="51"/>
      <c r="I55" s="52"/>
      <c r="K55" s="14"/>
      <c r="L55" s="42" t="s">
        <v>15</v>
      </c>
      <c r="M55" s="37">
        <f>M54*32</f>
        <v>-3</v>
      </c>
      <c r="N55" s="32">
        <f t="shared" ref="N55" si="2">N54*32</f>
        <v>-2.5</v>
      </c>
      <c r="O55" s="26" t="str">
        <f>TRUNC(O54)&amp;"'"&amp;(O54-TRUNC(O54))*32</f>
        <v>0'0.5</v>
      </c>
      <c r="P55" s="15"/>
    </row>
    <row r="56" spans="2:16" x14ac:dyDescent="0.3">
      <c r="B56" s="50"/>
      <c r="C56" s="51"/>
      <c r="D56" s="51"/>
      <c r="E56" s="51"/>
      <c r="F56" s="51"/>
      <c r="G56" s="51"/>
      <c r="H56" s="51"/>
      <c r="I56" s="52"/>
      <c r="K56" s="14"/>
      <c r="L56" s="42"/>
      <c r="M56" s="31"/>
      <c r="N56" s="31"/>
      <c r="O56" s="31"/>
      <c r="P56" s="15"/>
    </row>
    <row r="57" spans="2:16" x14ac:dyDescent="0.3">
      <c r="B57" s="50"/>
      <c r="C57" s="51"/>
      <c r="D57" s="51"/>
      <c r="E57" s="51"/>
      <c r="F57" s="51"/>
      <c r="G57" s="51"/>
      <c r="H57" s="51"/>
      <c r="I57" s="52"/>
      <c r="K57" s="14"/>
      <c r="L57" s="56" t="s">
        <v>18</v>
      </c>
      <c r="M57" s="56"/>
      <c r="N57" s="56"/>
      <c r="O57" s="56"/>
      <c r="P57" s="15"/>
    </row>
    <row r="58" spans="2:16" x14ac:dyDescent="0.3">
      <c r="B58" s="50"/>
      <c r="C58" s="51"/>
      <c r="D58" s="51"/>
      <c r="E58" s="51"/>
      <c r="F58" s="51"/>
      <c r="G58" s="51"/>
      <c r="H58" s="51"/>
      <c r="I58" s="52"/>
      <c r="K58" s="14"/>
      <c r="L58" s="23"/>
      <c r="M58" s="23" t="s">
        <v>11</v>
      </c>
      <c r="N58" s="23" t="s">
        <v>12</v>
      </c>
      <c r="O58" s="23" t="s">
        <v>13</v>
      </c>
      <c r="P58" s="15"/>
    </row>
    <row r="59" spans="2:16" x14ac:dyDescent="0.3">
      <c r="B59" s="50" t="s">
        <v>31</v>
      </c>
      <c r="C59" s="51"/>
      <c r="D59" s="51"/>
      <c r="E59" s="51"/>
      <c r="F59" s="51"/>
      <c r="G59" s="51"/>
      <c r="H59" s="51"/>
      <c r="I59" s="52"/>
      <c r="K59" s="14"/>
      <c r="L59" s="42" t="s">
        <v>14</v>
      </c>
      <c r="M59" s="47">
        <f>113+10.5/32</f>
        <v>113.328125</v>
      </c>
      <c r="N59" s="49">
        <f>113+11/32</f>
        <v>113.34375</v>
      </c>
      <c r="O59" s="26">
        <f>N59-M59</f>
        <v>1.5625E-2</v>
      </c>
      <c r="P59" s="15"/>
    </row>
    <row r="60" spans="2:16" x14ac:dyDescent="0.3">
      <c r="B60" s="50" t="s">
        <v>28</v>
      </c>
      <c r="C60" s="51"/>
      <c r="D60" s="51"/>
      <c r="E60" s="51"/>
      <c r="F60" s="51"/>
      <c r="G60" s="51"/>
      <c r="H60" s="51"/>
      <c r="I60" s="52"/>
      <c r="K60" s="14"/>
      <c r="L60" s="42" t="s">
        <v>15</v>
      </c>
      <c r="M60" s="26" t="str">
        <f>TRUNC(M59)&amp;"'"&amp;(M59-TRUNC(M59))*32</f>
        <v>113'10.5</v>
      </c>
      <c r="N60" s="26" t="str">
        <f>TRUNC(N59)&amp;"'"&amp;(N59-TRUNC(N59))*32</f>
        <v>113'11</v>
      </c>
      <c r="O60" s="26" t="str">
        <f>TRUNC(O59)&amp;"'"&amp;(O59-TRUNC(O59))*32</f>
        <v>0'0.5</v>
      </c>
      <c r="P60" s="15"/>
    </row>
    <row r="61" spans="2:16" x14ac:dyDescent="0.3">
      <c r="B61" s="50"/>
      <c r="C61" s="51"/>
      <c r="D61" s="51"/>
      <c r="E61" s="51"/>
      <c r="F61" s="51"/>
      <c r="G61" s="51"/>
      <c r="H61" s="51"/>
      <c r="I61" s="52"/>
      <c r="K61" s="14"/>
      <c r="L61" s="42"/>
      <c r="M61" s="21"/>
      <c r="N61" s="21"/>
      <c r="O61" s="21"/>
      <c r="P61" s="15"/>
    </row>
    <row r="62" spans="2:16" x14ac:dyDescent="0.3">
      <c r="B62" s="50"/>
      <c r="C62" s="51"/>
      <c r="D62" s="51"/>
      <c r="E62" s="51"/>
      <c r="F62" s="51"/>
      <c r="G62" s="51"/>
      <c r="H62" s="51"/>
      <c r="I62" s="52"/>
      <c r="K62" s="14"/>
      <c r="L62" s="56" t="s">
        <v>19</v>
      </c>
      <c r="M62" s="56"/>
      <c r="N62" s="56"/>
      <c r="O62" s="56"/>
      <c r="P62" s="15"/>
    </row>
    <row r="63" spans="2:16" x14ac:dyDescent="0.3">
      <c r="B63" s="50"/>
      <c r="C63" s="51"/>
      <c r="D63" s="51"/>
      <c r="E63" s="51"/>
      <c r="F63" s="51"/>
      <c r="G63" s="51"/>
      <c r="H63" s="51"/>
      <c r="I63" s="52"/>
      <c r="K63" s="14"/>
      <c r="L63" s="23"/>
      <c r="M63" s="23" t="s">
        <v>11</v>
      </c>
      <c r="N63" s="23" t="s">
        <v>12</v>
      </c>
      <c r="O63" s="23" t="s">
        <v>13</v>
      </c>
      <c r="P63" s="15"/>
    </row>
    <row r="64" spans="2:16" x14ac:dyDescent="0.3">
      <c r="B64" s="50" t="s">
        <v>38</v>
      </c>
      <c r="C64" s="51"/>
      <c r="D64" s="51"/>
      <c r="E64" s="51"/>
      <c r="F64" s="51"/>
      <c r="G64" s="51"/>
      <c r="H64" s="51"/>
      <c r="I64" s="52"/>
      <c r="K64" s="14"/>
      <c r="L64" s="27" t="s">
        <v>14</v>
      </c>
      <c r="M64" s="26">
        <f>_xlfn.FLOOR.MATH(ROUND($Q$7+M54+(M59-$Q$8)/$P$7,8),$M$7)</f>
        <v>109.046875</v>
      </c>
      <c r="N64" s="26">
        <f>_xlfn.CEILING.MATH(ROUND($Q$7+N54+(N59-$Q$8)/$P$7,8),$M$7)</f>
        <v>109.078125</v>
      </c>
      <c r="O64" s="25">
        <f>N64-M64</f>
        <v>3.125E-2</v>
      </c>
      <c r="P64" s="38"/>
    </row>
    <row r="65" spans="2:16" x14ac:dyDescent="0.3">
      <c r="B65" s="50" t="s">
        <v>28</v>
      </c>
      <c r="C65" s="51"/>
      <c r="D65" s="51"/>
      <c r="E65" s="51"/>
      <c r="F65" s="51"/>
      <c r="G65" s="51"/>
      <c r="H65" s="51"/>
      <c r="I65" s="52"/>
      <c r="K65" s="14"/>
      <c r="L65" s="27" t="s">
        <v>15</v>
      </c>
      <c r="M65" s="26" t="str">
        <f>TRUNC(M64)&amp;"'"&amp;(M64-TRUNC(M64))*32</f>
        <v>109'1.5</v>
      </c>
      <c r="N65" s="26" t="str">
        <f>TRUNC(N64)&amp;"'"&amp;(N64-TRUNC(N64))*32</f>
        <v>109'2.5</v>
      </c>
      <c r="O65" s="26" t="str">
        <f>TRUNC(O64)&amp;"'"&amp;(O64-TRUNC(O64))*32</f>
        <v>0'1</v>
      </c>
      <c r="P65" s="38"/>
    </row>
    <row r="66" spans="2:16" ht="15" thickBot="1" x14ac:dyDescent="0.35">
      <c r="B66" s="53"/>
      <c r="C66" s="54"/>
      <c r="D66" s="54"/>
      <c r="E66" s="54"/>
      <c r="F66" s="54"/>
      <c r="G66" s="54"/>
      <c r="H66" s="54"/>
      <c r="I66" s="55"/>
      <c r="K66" s="16"/>
      <c r="L66" s="17"/>
      <c r="M66" s="17"/>
      <c r="N66" s="17"/>
      <c r="O66" s="17"/>
      <c r="P66" s="39"/>
    </row>
  </sheetData>
  <mergeCells count="78">
    <mergeCell ref="B2:I2"/>
    <mergeCell ref="B3:I3"/>
    <mergeCell ref="B4:I4"/>
    <mergeCell ref="B5:I5"/>
    <mergeCell ref="B6:I6"/>
    <mergeCell ref="P7:P8"/>
    <mergeCell ref="B8:I8"/>
    <mergeCell ref="B9:I9"/>
    <mergeCell ref="B10:I10"/>
    <mergeCell ref="B11:I11"/>
    <mergeCell ref="K11:P12"/>
    <mergeCell ref="B12:I12"/>
    <mergeCell ref="B7:I7"/>
    <mergeCell ref="B22:I22"/>
    <mergeCell ref="B13:I13"/>
    <mergeCell ref="B14:I14"/>
    <mergeCell ref="L14:O14"/>
    <mergeCell ref="B15:I15"/>
    <mergeCell ref="B16:I16"/>
    <mergeCell ref="B17:I17"/>
    <mergeCell ref="B18:I18"/>
    <mergeCell ref="B19:I19"/>
    <mergeCell ref="L19:O19"/>
    <mergeCell ref="B20:I20"/>
    <mergeCell ref="B21:I21"/>
    <mergeCell ref="B32:I32"/>
    <mergeCell ref="B23:I23"/>
    <mergeCell ref="B24:I24"/>
    <mergeCell ref="L24:O24"/>
    <mergeCell ref="B25:I25"/>
    <mergeCell ref="B26:I26"/>
    <mergeCell ref="B27:I27"/>
    <mergeCell ref="B28:I28"/>
    <mergeCell ref="B29:I29"/>
    <mergeCell ref="B30:I30"/>
    <mergeCell ref="K30:P31"/>
    <mergeCell ref="B31:I31"/>
    <mergeCell ref="B42:I42"/>
    <mergeCell ref="B33:I33"/>
    <mergeCell ref="L33:O33"/>
    <mergeCell ref="B34:I34"/>
    <mergeCell ref="B35:I35"/>
    <mergeCell ref="B36:I36"/>
    <mergeCell ref="B37:I37"/>
    <mergeCell ref="B38:I38"/>
    <mergeCell ref="L38:O38"/>
    <mergeCell ref="B39:I39"/>
    <mergeCell ref="B40:I40"/>
    <mergeCell ref="B41:I41"/>
    <mergeCell ref="B52:I52"/>
    <mergeCell ref="L52:O52"/>
    <mergeCell ref="B43:I43"/>
    <mergeCell ref="L43:O43"/>
    <mergeCell ref="B44:I44"/>
    <mergeCell ref="B45:I45"/>
    <mergeCell ref="B46:I46"/>
    <mergeCell ref="B47:I47"/>
    <mergeCell ref="B48:I48"/>
    <mergeCell ref="B49:I49"/>
    <mergeCell ref="K49:P50"/>
    <mergeCell ref="B50:I50"/>
    <mergeCell ref="B51:I51"/>
    <mergeCell ref="L62:O62"/>
    <mergeCell ref="B53:I53"/>
    <mergeCell ref="B54:I54"/>
    <mergeCell ref="B55:I55"/>
    <mergeCell ref="B56:I56"/>
    <mergeCell ref="B57:I57"/>
    <mergeCell ref="L57:O57"/>
    <mergeCell ref="B63:I63"/>
    <mergeCell ref="B64:I64"/>
    <mergeCell ref="B65:I65"/>
    <mergeCell ref="B66:I66"/>
    <mergeCell ref="B58:I58"/>
    <mergeCell ref="B59:I59"/>
    <mergeCell ref="B60:I60"/>
    <mergeCell ref="B61:I61"/>
    <mergeCell ref="B62:I6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CDE6-5606-4C89-8553-60B02C97F2E9}">
  <dimension ref="B1:U66"/>
  <sheetViews>
    <sheetView showGridLines="0" zoomScaleNormal="100" workbookViewId="0">
      <selection activeCell="K45" sqref="K45"/>
    </sheetView>
  </sheetViews>
  <sheetFormatPr defaultRowHeight="14.4" x14ac:dyDescent="0.3"/>
  <cols>
    <col min="11" max="11" width="11.109375" bestFit="1" customWidth="1"/>
    <col min="12" max="12" width="15.88671875" bestFit="1" customWidth="1"/>
    <col min="13" max="13" width="20.5546875" bestFit="1" customWidth="1"/>
    <col min="14" max="14" width="12.88671875" bestFit="1" customWidth="1"/>
    <col min="15" max="15" width="19.21875" bestFit="1" customWidth="1"/>
    <col min="16" max="16" width="10.77734375" bestFit="1" customWidth="1"/>
    <col min="17" max="17" width="15.33203125" bestFit="1" customWidth="1"/>
    <col min="18" max="18" width="13.33203125" bestFit="1" customWidth="1"/>
    <col min="19" max="19" width="10.5546875" bestFit="1" customWidth="1"/>
    <col min="20" max="20" width="10.5546875" customWidth="1"/>
    <col min="21" max="21" width="9.21875" bestFit="1" customWidth="1"/>
  </cols>
  <sheetData>
    <row r="1" spans="2:17" ht="15" thickBot="1" x14ac:dyDescent="0.35"/>
    <row r="2" spans="2:17" x14ac:dyDescent="0.3">
      <c r="B2" s="68" t="s">
        <v>39</v>
      </c>
      <c r="C2" s="69"/>
      <c r="D2" s="69"/>
      <c r="E2" s="69"/>
      <c r="F2" s="69"/>
      <c r="G2" s="69"/>
      <c r="H2" s="69"/>
      <c r="I2" s="70"/>
      <c r="K2" s="1" t="s">
        <v>0</v>
      </c>
      <c r="M2" s="2"/>
    </row>
    <row r="3" spans="2:17" x14ac:dyDescent="0.3">
      <c r="B3" s="50" t="s">
        <v>21</v>
      </c>
      <c r="C3" s="51"/>
      <c r="D3" s="51"/>
      <c r="E3" s="51"/>
      <c r="F3" s="51"/>
      <c r="G3" s="51"/>
      <c r="H3" s="51"/>
      <c r="I3" s="52"/>
      <c r="K3" s="3" t="s">
        <v>1</v>
      </c>
    </row>
    <row r="4" spans="2:17" ht="15" thickBot="1" x14ac:dyDescent="0.35">
      <c r="B4" s="50" t="s">
        <v>22</v>
      </c>
      <c r="C4" s="51"/>
      <c r="D4" s="51"/>
      <c r="E4" s="51"/>
      <c r="F4" s="51"/>
      <c r="G4" s="51"/>
      <c r="H4" s="51"/>
      <c r="I4" s="52"/>
      <c r="K4" s="4" t="s">
        <v>2</v>
      </c>
    </row>
    <row r="5" spans="2:17" ht="15" thickBot="1" x14ac:dyDescent="0.35">
      <c r="B5" s="50"/>
      <c r="C5" s="51"/>
      <c r="D5" s="51"/>
      <c r="E5" s="51"/>
      <c r="F5" s="51"/>
      <c r="G5" s="51"/>
      <c r="H5" s="51"/>
      <c r="I5" s="52"/>
    </row>
    <row r="6" spans="2:17" x14ac:dyDescent="0.3">
      <c r="B6" s="50" t="s">
        <v>23</v>
      </c>
      <c r="C6" s="51"/>
      <c r="D6" s="51"/>
      <c r="E6" s="51"/>
      <c r="F6" s="51"/>
      <c r="G6" s="51"/>
      <c r="H6" s="51"/>
      <c r="I6" s="52"/>
      <c r="K6" s="5"/>
      <c r="L6" s="6" t="s">
        <v>3</v>
      </c>
      <c r="M6" s="6" t="s">
        <v>4</v>
      </c>
      <c r="N6" s="6" t="s">
        <v>5</v>
      </c>
      <c r="O6" s="35" t="s">
        <v>20</v>
      </c>
      <c r="P6" s="6" t="s">
        <v>6</v>
      </c>
      <c r="Q6" s="7" t="s">
        <v>10</v>
      </c>
    </row>
    <row r="7" spans="2:17" x14ac:dyDescent="0.3">
      <c r="B7" s="50" t="s">
        <v>26</v>
      </c>
      <c r="C7" s="51"/>
      <c r="D7" s="51"/>
      <c r="E7" s="51"/>
      <c r="F7" s="51"/>
      <c r="G7" s="51"/>
      <c r="H7" s="51"/>
      <c r="I7" s="52"/>
      <c r="K7" s="8" t="s">
        <v>40</v>
      </c>
      <c r="L7" s="44" t="s">
        <v>41</v>
      </c>
      <c r="M7" s="44">
        <v>0.02</v>
      </c>
      <c r="N7" s="44">
        <v>1</v>
      </c>
      <c r="O7" s="33">
        <v>100000</v>
      </c>
      <c r="P7" s="66">
        <f>N7/N8*O7/O8</f>
        <v>1</v>
      </c>
      <c r="Q7" s="19">
        <v>92.16</v>
      </c>
    </row>
    <row r="8" spans="2:17" x14ac:dyDescent="0.3">
      <c r="B8" s="50" t="s">
        <v>25</v>
      </c>
      <c r="C8" s="51"/>
      <c r="D8" s="51"/>
      <c r="E8" s="51"/>
      <c r="F8" s="51"/>
      <c r="G8" s="51"/>
      <c r="H8" s="51"/>
      <c r="I8" s="52"/>
      <c r="K8" s="9" t="s">
        <v>42</v>
      </c>
      <c r="L8" s="10" t="s">
        <v>17</v>
      </c>
      <c r="M8" s="10">
        <f>1/2/32</f>
        <v>1.5625E-2</v>
      </c>
      <c r="N8" s="10">
        <v>1</v>
      </c>
      <c r="O8" s="34">
        <v>100000</v>
      </c>
      <c r="P8" s="67"/>
      <c r="Q8" s="20">
        <f>108+26.5/32</f>
        <v>108.828125</v>
      </c>
    </row>
    <row r="9" spans="2:17" ht="15" thickBot="1" x14ac:dyDescent="0.35">
      <c r="B9" s="50" t="s">
        <v>24</v>
      </c>
      <c r="C9" s="51"/>
      <c r="D9" s="51"/>
      <c r="E9" s="51"/>
      <c r="F9" s="51"/>
      <c r="G9" s="51"/>
      <c r="H9" s="51"/>
      <c r="I9" s="52"/>
      <c r="K9" s="11" t="s">
        <v>8</v>
      </c>
      <c r="L9" s="12" t="s">
        <v>43</v>
      </c>
      <c r="M9" s="12">
        <v>0.01</v>
      </c>
      <c r="N9" s="12"/>
      <c r="O9" s="12"/>
      <c r="P9" s="12"/>
      <c r="Q9" s="13"/>
    </row>
    <row r="10" spans="2:17" ht="15" thickBot="1" x14ac:dyDescent="0.35">
      <c r="B10" s="50"/>
      <c r="C10" s="51"/>
      <c r="D10" s="51"/>
      <c r="E10" s="51"/>
      <c r="F10" s="51"/>
      <c r="G10" s="51"/>
      <c r="H10" s="51"/>
      <c r="I10" s="52"/>
    </row>
    <row r="11" spans="2:17" ht="14.4" customHeight="1" x14ac:dyDescent="0.3">
      <c r="B11" s="57" t="s">
        <v>9</v>
      </c>
      <c r="C11" s="64"/>
      <c r="D11" s="64"/>
      <c r="E11" s="64"/>
      <c r="F11" s="64"/>
      <c r="G11" s="64"/>
      <c r="H11" s="64"/>
      <c r="I11" s="65"/>
      <c r="K11" s="58" t="s">
        <v>9</v>
      </c>
      <c r="L11" s="59"/>
      <c r="M11" s="59"/>
      <c r="N11" s="59"/>
      <c r="O11" s="59"/>
      <c r="P11" s="60"/>
    </row>
    <row r="12" spans="2:17" ht="14.4" customHeight="1" thickBot="1" x14ac:dyDescent="0.35">
      <c r="B12" s="50" t="s">
        <v>27</v>
      </c>
      <c r="C12" s="51"/>
      <c r="D12" s="51"/>
      <c r="E12" s="51"/>
      <c r="F12" s="51"/>
      <c r="G12" s="51"/>
      <c r="H12" s="51"/>
      <c r="I12" s="52"/>
      <c r="K12" s="61"/>
      <c r="L12" s="62"/>
      <c r="M12" s="62"/>
      <c r="N12" s="62"/>
      <c r="O12" s="62"/>
      <c r="P12" s="63"/>
    </row>
    <row r="13" spans="2:17" x14ac:dyDescent="0.3">
      <c r="B13" s="50"/>
      <c r="C13" s="51"/>
      <c r="D13" s="51"/>
      <c r="E13" s="51"/>
      <c r="F13" s="51"/>
      <c r="G13" s="51"/>
      <c r="H13" s="51"/>
      <c r="I13" s="52"/>
      <c r="K13" s="14"/>
      <c r="L13" s="21"/>
      <c r="M13" s="21"/>
      <c r="N13" s="21"/>
      <c r="O13" s="21"/>
      <c r="P13" s="15"/>
    </row>
    <row r="14" spans="2:17" x14ac:dyDescent="0.3">
      <c r="B14" s="50"/>
      <c r="C14" s="51"/>
      <c r="D14" s="51"/>
      <c r="E14" s="51"/>
      <c r="F14" s="51"/>
      <c r="G14" s="51"/>
      <c r="H14" s="51"/>
      <c r="I14" s="52"/>
      <c r="K14" s="14"/>
      <c r="L14" s="56" t="s">
        <v>19</v>
      </c>
      <c r="M14" s="56"/>
      <c r="N14" s="56"/>
      <c r="O14" s="56"/>
      <c r="P14" s="15"/>
    </row>
    <row r="15" spans="2:17" x14ac:dyDescent="0.3">
      <c r="B15" s="50"/>
      <c r="C15" s="51"/>
      <c r="D15" s="51"/>
      <c r="E15" s="51"/>
      <c r="F15" s="51"/>
      <c r="G15" s="51"/>
      <c r="H15" s="51"/>
      <c r="I15" s="52"/>
      <c r="K15" s="14"/>
      <c r="L15" s="23"/>
      <c r="M15" s="23" t="s">
        <v>11</v>
      </c>
      <c r="N15" s="23" t="s">
        <v>12</v>
      </c>
      <c r="O15" s="23" t="s">
        <v>13</v>
      </c>
      <c r="P15" s="15"/>
    </row>
    <row r="16" spans="2:17" x14ac:dyDescent="0.3">
      <c r="B16" s="50" t="s">
        <v>30</v>
      </c>
      <c r="C16" s="51"/>
      <c r="D16" s="51"/>
      <c r="E16" s="51"/>
      <c r="F16" s="51"/>
      <c r="G16" s="51"/>
      <c r="H16" s="51"/>
      <c r="I16" s="52"/>
      <c r="K16" s="14"/>
      <c r="L16" s="29" t="s">
        <v>14</v>
      </c>
      <c r="M16" s="45">
        <v>92.02</v>
      </c>
      <c r="N16" s="45">
        <v>92.08</v>
      </c>
      <c r="O16" s="25">
        <f>N16-M16</f>
        <v>6.0000000000002274E-2</v>
      </c>
      <c r="P16" s="15"/>
    </row>
    <row r="17" spans="2:21" x14ac:dyDescent="0.3">
      <c r="B17" s="50"/>
      <c r="C17" s="51"/>
      <c r="D17" s="51"/>
      <c r="E17" s="51"/>
      <c r="F17" s="51"/>
      <c r="G17" s="51"/>
      <c r="H17" s="51"/>
      <c r="I17" s="52"/>
      <c r="K17" s="14"/>
      <c r="L17" s="29"/>
      <c r="M17" s="29"/>
      <c r="N17" s="29"/>
      <c r="O17" s="29"/>
      <c r="P17" s="15"/>
    </row>
    <row r="18" spans="2:21" x14ac:dyDescent="0.3">
      <c r="B18" s="50"/>
      <c r="C18" s="51"/>
      <c r="D18" s="51"/>
      <c r="E18" s="51"/>
      <c r="F18" s="51"/>
      <c r="G18" s="51"/>
      <c r="H18" s="51"/>
      <c r="I18" s="52"/>
      <c r="K18" s="14"/>
      <c r="L18" s="21"/>
      <c r="M18" s="21"/>
      <c r="N18" s="21"/>
      <c r="O18" s="21"/>
      <c r="P18" s="15"/>
    </row>
    <row r="19" spans="2:21" x14ac:dyDescent="0.3">
      <c r="B19" s="50"/>
      <c r="C19" s="51"/>
      <c r="D19" s="51"/>
      <c r="E19" s="51"/>
      <c r="F19" s="51"/>
      <c r="G19" s="51"/>
      <c r="H19" s="51"/>
      <c r="I19" s="52"/>
      <c r="K19" s="14"/>
      <c r="L19" s="56" t="s">
        <v>18</v>
      </c>
      <c r="M19" s="56"/>
      <c r="N19" s="56"/>
      <c r="O19" s="56"/>
      <c r="P19" s="15"/>
    </row>
    <row r="20" spans="2:21" x14ac:dyDescent="0.3">
      <c r="B20" s="50"/>
      <c r="C20" s="51"/>
      <c r="D20" s="51"/>
      <c r="E20" s="51"/>
      <c r="F20" s="51"/>
      <c r="G20" s="51"/>
      <c r="H20" s="51"/>
      <c r="I20" s="52"/>
      <c r="K20" s="14"/>
      <c r="L20" s="23"/>
      <c r="M20" s="23" t="s">
        <v>11</v>
      </c>
      <c r="N20" s="23" t="s">
        <v>12</v>
      </c>
      <c r="O20" s="23" t="s">
        <v>13</v>
      </c>
      <c r="P20" s="15"/>
    </row>
    <row r="21" spans="2:21" x14ac:dyDescent="0.3">
      <c r="B21" s="50" t="s">
        <v>31</v>
      </c>
      <c r="C21" s="51"/>
      <c r="D21" s="51"/>
      <c r="E21" s="51"/>
      <c r="F21" s="51"/>
      <c r="G21" s="51"/>
      <c r="H21" s="51"/>
      <c r="I21" s="52"/>
      <c r="K21" s="14"/>
      <c r="L21" s="43" t="s">
        <v>14</v>
      </c>
      <c r="M21" s="73">
        <f>110+27/32</f>
        <v>110.84375</v>
      </c>
      <c r="N21" s="47">
        <f>110+27.5/32</f>
        <v>110.859375</v>
      </c>
      <c r="O21" s="26">
        <f>N21-M21</f>
        <v>1.5625E-2</v>
      </c>
      <c r="P21" s="15"/>
    </row>
    <row r="22" spans="2:21" x14ac:dyDescent="0.3">
      <c r="B22" s="50" t="s">
        <v>28</v>
      </c>
      <c r="C22" s="51"/>
      <c r="D22" s="51"/>
      <c r="E22" s="51"/>
      <c r="F22" s="51"/>
      <c r="G22" s="51"/>
      <c r="H22" s="51"/>
      <c r="I22" s="52"/>
      <c r="K22" s="14"/>
      <c r="L22" s="43" t="s">
        <v>15</v>
      </c>
      <c r="M22" s="26" t="str">
        <f>TRUNC(M21)&amp;"'"&amp;(M21-TRUNC(M21))*32</f>
        <v>110'27</v>
      </c>
      <c r="N22" s="26" t="str">
        <f>TRUNC(N21)&amp;"'"&amp;(N21-TRUNC(N21))*32</f>
        <v>110'27.5</v>
      </c>
      <c r="O22" s="40" t="str">
        <f>TRUNC(O21)&amp;"'"&amp;(O21-TRUNC(O21))*32</f>
        <v>0'0.5</v>
      </c>
      <c r="P22" s="15"/>
    </row>
    <row r="23" spans="2:21" x14ac:dyDescent="0.3">
      <c r="B23" s="50"/>
      <c r="C23" s="51"/>
      <c r="D23" s="51"/>
      <c r="E23" s="51"/>
      <c r="F23" s="51"/>
      <c r="G23" s="51"/>
      <c r="H23" s="51"/>
      <c r="I23" s="52"/>
      <c r="K23" s="14"/>
      <c r="L23" s="43"/>
      <c r="M23" s="21"/>
      <c r="N23" s="21"/>
      <c r="O23" s="21"/>
      <c r="P23" s="15"/>
    </row>
    <row r="24" spans="2:21" x14ac:dyDescent="0.3">
      <c r="B24" s="50"/>
      <c r="C24" s="51"/>
      <c r="D24" s="51"/>
      <c r="E24" s="51"/>
      <c r="F24" s="51"/>
      <c r="G24" s="51"/>
      <c r="H24" s="51"/>
      <c r="I24" s="52"/>
      <c r="K24" s="14"/>
      <c r="L24" s="56" t="s">
        <v>8</v>
      </c>
      <c r="M24" s="56"/>
      <c r="N24" s="56"/>
      <c r="O24" s="56"/>
      <c r="P24" s="15"/>
    </row>
    <row r="25" spans="2:21" x14ac:dyDescent="0.3">
      <c r="B25" s="50"/>
      <c r="C25" s="51"/>
      <c r="D25" s="51"/>
      <c r="E25" s="51"/>
      <c r="F25" s="51"/>
      <c r="G25" s="51"/>
      <c r="H25" s="51"/>
      <c r="I25" s="52"/>
      <c r="K25" s="14"/>
      <c r="L25" s="23"/>
      <c r="M25" s="23" t="s">
        <v>11</v>
      </c>
      <c r="N25" s="23" t="s">
        <v>12</v>
      </c>
      <c r="O25" s="23" t="s">
        <v>13</v>
      </c>
      <c r="P25" s="15"/>
      <c r="Q25" s="21"/>
    </row>
    <row r="26" spans="2:21" ht="14.4" customHeight="1" x14ac:dyDescent="0.3">
      <c r="B26" s="50" t="s">
        <v>32</v>
      </c>
      <c r="C26" s="51"/>
      <c r="D26" s="51"/>
      <c r="E26" s="51"/>
      <c r="F26" s="51"/>
      <c r="G26" s="51"/>
      <c r="H26" s="51"/>
      <c r="I26" s="52"/>
      <c r="K26" s="14"/>
      <c r="L26" s="43" t="s">
        <v>14</v>
      </c>
      <c r="M26" s="26">
        <f>_xlfn.FLOOR.MATH(ROUND((M16-Q7)-(N21-Q8)/$P$7,8),M9)</f>
        <v>-2.1800000000000002</v>
      </c>
      <c r="N26" s="26">
        <f>_xlfn.CEILING.MATH(ROUND((N16-Q7)-(M21-Q8)/$P$7,8),M9)</f>
        <v>-2.09</v>
      </c>
      <c r="O26" s="25">
        <f>N26-M26</f>
        <v>9.0000000000000302E-2</v>
      </c>
      <c r="P26" s="15"/>
    </row>
    <row r="27" spans="2:21" ht="14.4" customHeight="1" x14ac:dyDescent="0.3">
      <c r="B27" s="50"/>
      <c r="C27" s="51"/>
      <c r="D27" s="51"/>
      <c r="E27" s="51"/>
      <c r="F27" s="51"/>
      <c r="G27" s="51"/>
      <c r="H27" s="51"/>
      <c r="I27" s="52"/>
      <c r="K27" s="14"/>
      <c r="L27" s="27"/>
      <c r="M27" s="27"/>
      <c r="N27" s="27"/>
      <c r="O27" s="27"/>
      <c r="P27" s="15"/>
    </row>
    <row r="28" spans="2:21" ht="15" customHeight="1" thickBot="1" x14ac:dyDescent="0.35">
      <c r="B28" s="50"/>
      <c r="C28" s="51"/>
      <c r="D28" s="51"/>
      <c r="E28" s="51"/>
      <c r="F28" s="51"/>
      <c r="G28" s="51"/>
      <c r="H28" s="51"/>
      <c r="I28" s="52"/>
      <c r="K28" s="16"/>
      <c r="L28" s="17"/>
      <c r="M28" s="17"/>
      <c r="N28" s="17"/>
      <c r="O28" s="17"/>
      <c r="P28" s="18"/>
    </row>
    <row r="29" spans="2:21" ht="18.600000000000001" thickBot="1" x14ac:dyDescent="0.35">
      <c r="B29" s="50"/>
      <c r="C29" s="51"/>
      <c r="D29" s="51"/>
      <c r="E29" s="51"/>
      <c r="F29" s="51"/>
      <c r="G29" s="51"/>
      <c r="H29" s="51"/>
      <c r="I29" s="52"/>
      <c r="K29" s="21"/>
      <c r="L29" s="22"/>
      <c r="M29" s="22"/>
      <c r="N29" s="22"/>
      <c r="O29" s="22"/>
      <c r="P29" s="21"/>
    </row>
    <row r="30" spans="2:21" x14ac:dyDescent="0.3">
      <c r="B30" s="57" t="s">
        <v>29</v>
      </c>
      <c r="C30" s="64"/>
      <c r="D30" s="64"/>
      <c r="E30" s="64"/>
      <c r="F30" s="64"/>
      <c r="G30" s="64"/>
      <c r="H30" s="64"/>
      <c r="I30" s="65"/>
      <c r="K30" s="58" t="s">
        <v>29</v>
      </c>
      <c r="L30" s="59"/>
      <c r="M30" s="59"/>
      <c r="N30" s="59"/>
      <c r="O30" s="59"/>
      <c r="P30" s="60"/>
      <c r="Q30" s="21"/>
      <c r="R30" s="21"/>
      <c r="S30" s="21"/>
      <c r="T30" s="21"/>
      <c r="U30" s="21"/>
    </row>
    <row r="31" spans="2:21" ht="18" customHeight="1" thickBot="1" x14ac:dyDescent="0.35">
      <c r="B31" s="50" t="s">
        <v>35</v>
      </c>
      <c r="C31" s="51"/>
      <c r="D31" s="51"/>
      <c r="E31" s="51"/>
      <c r="F31" s="51"/>
      <c r="G31" s="51"/>
      <c r="H31" s="51"/>
      <c r="I31" s="52"/>
      <c r="K31" s="61"/>
      <c r="L31" s="62"/>
      <c r="M31" s="62"/>
      <c r="N31" s="62"/>
      <c r="O31" s="62"/>
      <c r="P31" s="63"/>
    </row>
    <row r="32" spans="2:21" ht="14.4" customHeight="1" x14ac:dyDescent="0.3">
      <c r="B32" s="50"/>
      <c r="C32" s="51"/>
      <c r="D32" s="51"/>
      <c r="E32" s="51"/>
      <c r="F32" s="51"/>
      <c r="G32" s="51"/>
      <c r="H32" s="51"/>
      <c r="I32" s="52"/>
      <c r="K32" s="14"/>
      <c r="L32" s="22"/>
      <c r="M32" s="22"/>
      <c r="N32" s="22"/>
      <c r="O32" s="22"/>
      <c r="P32" s="15"/>
    </row>
    <row r="33" spans="2:16" ht="15" customHeight="1" x14ac:dyDescent="0.3">
      <c r="B33" s="50"/>
      <c r="C33" s="51"/>
      <c r="D33" s="51"/>
      <c r="E33" s="51"/>
      <c r="F33" s="51"/>
      <c r="G33" s="51"/>
      <c r="H33" s="51"/>
      <c r="I33" s="52"/>
      <c r="K33" s="14"/>
      <c r="L33" s="56" t="s">
        <v>8</v>
      </c>
      <c r="M33" s="56"/>
      <c r="N33" s="56"/>
      <c r="O33" s="56"/>
      <c r="P33" s="15"/>
    </row>
    <row r="34" spans="2:16" x14ac:dyDescent="0.3">
      <c r="B34" s="50"/>
      <c r="C34" s="51"/>
      <c r="D34" s="51"/>
      <c r="E34" s="51"/>
      <c r="F34" s="51"/>
      <c r="G34" s="51"/>
      <c r="H34" s="51"/>
      <c r="I34" s="52"/>
      <c r="K34" s="14"/>
      <c r="L34" s="23"/>
      <c r="M34" s="23" t="s">
        <v>11</v>
      </c>
      <c r="N34" s="23" t="s">
        <v>12</v>
      </c>
      <c r="O34" s="23" t="s">
        <v>13</v>
      </c>
      <c r="P34" s="15"/>
    </row>
    <row r="35" spans="2:16" x14ac:dyDescent="0.3">
      <c r="B35" s="50" t="s">
        <v>33</v>
      </c>
      <c r="C35" s="51"/>
      <c r="D35" s="51"/>
      <c r="E35" s="51"/>
      <c r="F35" s="51"/>
      <c r="G35" s="51"/>
      <c r="H35" s="51"/>
      <c r="I35" s="52"/>
      <c r="K35" s="14"/>
      <c r="L35" s="43" t="s">
        <v>14</v>
      </c>
      <c r="M35" s="24">
        <v>-2.12</v>
      </c>
      <c r="N35" s="30">
        <v>-2.09</v>
      </c>
      <c r="O35" s="26">
        <f>N35-M35</f>
        <v>3.0000000000000249E-2</v>
      </c>
      <c r="P35" s="38"/>
    </row>
    <row r="36" spans="2:16" x14ac:dyDescent="0.3">
      <c r="B36" s="50"/>
      <c r="C36" s="51"/>
      <c r="D36" s="51"/>
      <c r="E36" s="51"/>
      <c r="F36" s="51"/>
      <c r="G36" s="51"/>
      <c r="H36" s="51"/>
      <c r="I36" s="52"/>
      <c r="K36" s="14"/>
      <c r="L36" s="43"/>
      <c r="M36" s="29"/>
      <c r="N36" s="29"/>
      <c r="O36" s="29"/>
      <c r="P36" s="15"/>
    </row>
    <row r="37" spans="2:16" x14ac:dyDescent="0.3">
      <c r="B37" s="50"/>
      <c r="C37" s="51"/>
      <c r="D37" s="51"/>
      <c r="E37" s="51"/>
      <c r="F37" s="51"/>
      <c r="G37" s="51"/>
      <c r="H37" s="51"/>
      <c r="I37" s="52"/>
      <c r="K37" s="14"/>
      <c r="L37" s="43"/>
      <c r="M37" s="31"/>
      <c r="N37" s="31"/>
      <c r="O37" s="31"/>
      <c r="P37" s="15"/>
    </row>
    <row r="38" spans="2:16" x14ac:dyDescent="0.3">
      <c r="B38" s="50"/>
      <c r="C38" s="51"/>
      <c r="D38" s="51"/>
      <c r="E38" s="51"/>
      <c r="F38" s="51"/>
      <c r="G38" s="51"/>
      <c r="H38" s="51"/>
      <c r="I38" s="52"/>
      <c r="K38" s="14"/>
      <c r="L38" s="56" t="s">
        <v>19</v>
      </c>
      <c r="M38" s="56"/>
      <c r="N38" s="56"/>
      <c r="O38" s="56"/>
      <c r="P38" s="15"/>
    </row>
    <row r="39" spans="2:16" x14ac:dyDescent="0.3">
      <c r="B39" s="50"/>
      <c r="C39" s="51"/>
      <c r="D39" s="51"/>
      <c r="E39" s="51"/>
      <c r="F39" s="51"/>
      <c r="G39" s="51"/>
      <c r="H39" s="51"/>
      <c r="I39" s="52"/>
      <c r="K39" s="14"/>
      <c r="L39" s="23"/>
      <c r="M39" s="23" t="s">
        <v>11</v>
      </c>
      <c r="N39" s="23" t="s">
        <v>12</v>
      </c>
      <c r="O39" s="23" t="s">
        <v>13</v>
      </c>
      <c r="P39" s="15"/>
    </row>
    <row r="40" spans="2:16" x14ac:dyDescent="0.3">
      <c r="B40" s="50" t="s">
        <v>30</v>
      </c>
      <c r="C40" s="51"/>
      <c r="D40" s="51"/>
      <c r="E40" s="51"/>
      <c r="F40" s="51"/>
      <c r="G40" s="51"/>
      <c r="H40" s="51"/>
      <c r="I40" s="52"/>
      <c r="K40" s="14"/>
      <c r="L40" s="43" t="s">
        <v>14</v>
      </c>
      <c r="M40" s="45">
        <v>92.02</v>
      </c>
      <c r="N40" s="45">
        <v>92.08</v>
      </c>
      <c r="O40" s="26">
        <f>N40-M40</f>
        <v>6.0000000000002274E-2</v>
      </c>
      <c r="P40" s="15"/>
    </row>
    <row r="41" spans="2:16" x14ac:dyDescent="0.3">
      <c r="B41" s="50"/>
      <c r="C41" s="51"/>
      <c r="D41" s="51"/>
      <c r="E41" s="51"/>
      <c r="F41" s="51"/>
      <c r="G41" s="51"/>
      <c r="H41" s="51"/>
      <c r="I41" s="52"/>
      <c r="K41" s="14"/>
      <c r="L41" s="43"/>
      <c r="M41" s="21"/>
      <c r="N41" s="21"/>
      <c r="O41" s="21"/>
      <c r="P41" s="15"/>
    </row>
    <row r="42" spans="2:16" x14ac:dyDescent="0.3">
      <c r="B42" s="50"/>
      <c r="C42" s="51"/>
      <c r="D42" s="51"/>
      <c r="E42" s="51"/>
      <c r="F42" s="51"/>
      <c r="G42" s="51"/>
      <c r="H42" s="51"/>
      <c r="I42" s="52"/>
      <c r="K42" s="14"/>
      <c r="L42" s="43"/>
      <c r="M42" s="21"/>
      <c r="N42" s="21"/>
      <c r="O42" s="21"/>
      <c r="P42" s="15"/>
    </row>
    <row r="43" spans="2:16" x14ac:dyDescent="0.3">
      <c r="B43" s="50"/>
      <c r="C43" s="51"/>
      <c r="D43" s="51"/>
      <c r="E43" s="51"/>
      <c r="F43" s="51"/>
      <c r="G43" s="51"/>
      <c r="H43" s="51"/>
      <c r="I43" s="52"/>
      <c r="K43" s="14"/>
      <c r="L43" s="56" t="s">
        <v>18</v>
      </c>
      <c r="M43" s="56"/>
      <c r="N43" s="56"/>
      <c r="O43" s="56"/>
      <c r="P43" s="15"/>
    </row>
    <row r="44" spans="2:16" x14ac:dyDescent="0.3">
      <c r="B44" s="50"/>
      <c r="C44" s="51"/>
      <c r="D44" s="51"/>
      <c r="E44" s="51"/>
      <c r="F44" s="51"/>
      <c r="G44" s="51"/>
      <c r="H44" s="51"/>
      <c r="I44" s="52"/>
      <c r="K44" s="14"/>
      <c r="L44" s="23"/>
      <c r="M44" s="23" t="s">
        <v>11</v>
      </c>
      <c r="N44" s="23" t="s">
        <v>12</v>
      </c>
      <c r="O44" s="23" t="s">
        <v>13</v>
      </c>
      <c r="P44" s="15"/>
    </row>
    <row r="45" spans="2:16" x14ac:dyDescent="0.3">
      <c r="B45" s="50" t="s">
        <v>34</v>
      </c>
      <c r="C45" s="51"/>
      <c r="D45" s="51"/>
      <c r="E45" s="51"/>
      <c r="F45" s="51"/>
      <c r="G45" s="51"/>
      <c r="H45" s="51"/>
      <c r="I45" s="52"/>
      <c r="K45" s="14"/>
      <c r="L45" s="27" t="s">
        <v>14</v>
      </c>
      <c r="M45" s="28">
        <f>_xlfn.FLOOR.MATH(ROUND($P$7*(M40-Q7-N35)+Q8,8),$M$8)</f>
        <v>110.765625</v>
      </c>
      <c r="N45" s="25">
        <f>_xlfn.CEILING.MATH(ROUND($P$7*(N40-Q7-M35)+Q8,8),$M$8)</f>
        <v>110.875</v>
      </c>
      <c r="O45" s="25">
        <f t="shared" ref="O45" si="0">N45-M45</f>
        <v>0.109375</v>
      </c>
      <c r="P45" s="38"/>
    </row>
    <row r="46" spans="2:16" x14ac:dyDescent="0.3">
      <c r="B46" s="50" t="s">
        <v>28</v>
      </c>
      <c r="C46" s="51"/>
      <c r="D46" s="51"/>
      <c r="E46" s="51"/>
      <c r="F46" s="51"/>
      <c r="G46" s="51"/>
      <c r="H46" s="51"/>
      <c r="I46" s="52"/>
      <c r="K46" s="14"/>
      <c r="L46" s="27" t="s">
        <v>15</v>
      </c>
      <c r="M46" s="26" t="str">
        <f>TRUNC(M45)&amp;"'"&amp;(M45-TRUNC(M45))*32</f>
        <v>110'24.5</v>
      </c>
      <c r="N46" s="26" t="str">
        <f>TRUNC(N45)&amp;"'"&amp;(N45-TRUNC(N45))*32</f>
        <v>110'28</v>
      </c>
      <c r="O46" s="40" t="str">
        <f>TRUNC(O45)&amp;"'"&amp;(O45-TRUNC(O45))*32</f>
        <v>0'3.5</v>
      </c>
      <c r="P46" s="38"/>
    </row>
    <row r="47" spans="2:16" ht="15" thickBot="1" x14ac:dyDescent="0.35">
      <c r="B47" s="50"/>
      <c r="C47" s="51"/>
      <c r="D47" s="51"/>
      <c r="E47" s="51"/>
      <c r="F47" s="51"/>
      <c r="G47" s="51"/>
      <c r="H47" s="51"/>
      <c r="I47" s="52"/>
      <c r="K47" s="16"/>
      <c r="L47" s="17"/>
      <c r="M47" s="17"/>
      <c r="N47" s="17"/>
      <c r="O47" s="17"/>
      <c r="P47" s="39"/>
    </row>
    <row r="48" spans="2:16" ht="15" thickBot="1" x14ac:dyDescent="0.35">
      <c r="B48" s="50"/>
      <c r="C48" s="51"/>
      <c r="D48" s="51"/>
      <c r="E48" s="51"/>
      <c r="F48" s="51"/>
      <c r="G48" s="51"/>
      <c r="H48" s="51"/>
      <c r="I48" s="52"/>
      <c r="K48" s="21"/>
      <c r="L48" s="21"/>
      <c r="M48" s="21"/>
      <c r="N48" s="21"/>
      <c r="O48" s="21"/>
      <c r="P48" s="21"/>
    </row>
    <row r="49" spans="2:16" x14ac:dyDescent="0.3">
      <c r="B49" s="57" t="s">
        <v>36</v>
      </c>
      <c r="C49" s="51"/>
      <c r="D49" s="51"/>
      <c r="E49" s="51"/>
      <c r="F49" s="51"/>
      <c r="G49" s="51"/>
      <c r="H49" s="51"/>
      <c r="I49" s="52"/>
      <c r="K49" s="58" t="s">
        <v>36</v>
      </c>
      <c r="L49" s="59"/>
      <c r="M49" s="59"/>
      <c r="N49" s="59"/>
      <c r="O49" s="59"/>
      <c r="P49" s="60"/>
    </row>
    <row r="50" spans="2:16" ht="15" thickBot="1" x14ac:dyDescent="0.35">
      <c r="B50" s="50" t="s">
        <v>37</v>
      </c>
      <c r="C50" s="51"/>
      <c r="D50" s="51"/>
      <c r="E50" s="51"/>
      <c r="F50" s="51"/>
      <c r="G50" s="51"/>
      <c r="H50" s="51"/>
      <c r="I50" s="52"/>
      <c r="K50" s="61"/>
      <c r="L50" s="62"/>
      <c r="M50" s="62"/>
      <c r="N50" s="62"/>
      <c r="O50" s="62"/>
      <c r="P50" s="63"/>
    </row>
    <row r="51" spans="2:16" ht="18" x14ac:dyDescent="0.3">
      <c r="B51" s="50"/>
      <c r="C51" s="51"/>
      <c r="D51" s="51"/>
      <c r="E51" s="51"/>
      <c r="F51" s="51"/>
      <c r="G51" s="51"/>
      <c r="H51" s="51"/>
      <c r="I51" s="52"/>
      <c r="K51" s="14"/>
      <c r="L51" s="22"/>
      <c r="M51" s="22"/>
      <c r="N51" s="22"/>
      <c r="O51" s="22"/>
      <c r="P51" s="15"/>
    </row>
    <row r="52" spans="2:16" x14ac:dyDescent="0.3">
      <c r="B52" s="50"/>
      <c r="C52" s="51"/>
      <c r="D52" s="51"/>
      <c r="E52" s="51"/>
      <c r="F52" s="51"/>
      <c r="G52" s="51"/>
      <c r="H52" s="51"/>
      <c r="I52" s="52"/>
      <c r="K52" s="14"/>
      <c r="L52" s="56" t="s">
        <v>8</v>
      </c>
      <c r="M52" s="56"/>
      <c r="N52" s="56"/>
      <c r="O52" s="56"/>
      <c r="P52" s="15"/>
    </row>
    <row r="53" spans="2:16" x14ac:dyDescent="0.3">
      <c r="B53" s="50"/>
      <c r="C53" s="51"/>
      <c r="D53" s="51"/>
      <c r="E53" s="51"/>
      <c r="F53" s="51"/>
      <c r="G53" s="51"/>
      <c r="H53" s="51"/>
      <c r="I53" s="52"/>
      <c r="K53" s="14"/>
      <c r="L53" s="23"/>
      <c r="M53" s="23" t="s">
        <v>11</v>
      </c>
      <c r="N53" s="23" t="s">
        <v>12</v>
      </c>
      <c r="O53" s="23" t="s">
        <v>13</v>
      </c>
      <c r="P53" s="15"/>
    </row>
    <row r="54" spans="2:16" x14ac:dyDescent="0.3">
      <c r="B54" s="50" t="s">
        <v>33</v>
      </c>
      <c r="C54" s="51"/>
      <c r="D54" s="51"/>
      <c r="E54" s="51"/>
      <c r="F54" s="51"/>
      <c r="G54" s="51"/>
      <c r="H54" s="51"/>
      <c r="I54" s="52"/>
      <c r="K54" s="14"/>
      <c r="L54" s="43" t="s">
        <v>14</v>
      </c>
      <c r="M54" s="24">
        <v>-2.12</v>
      </c>
      <c r="N54" s="30">
        <v>-2.09</v>
      </c>
      <c r="O54" s="26">
        <f>N54-M54</f>
        <v>3.0000000000000249E-2</v>
      </c>
      <c r="P54" s="38"/>
    </row>
    <row r="55" spans="2:16" x14ac:dyDescent="0.3">
      <c r="B55" s="50"/>
      <c r="C55" s="51"/>
      <c r="D55" s="51"/>
      <c r="E55" s="51"/>
      <c r="F55" s="51"/>
      <c r="G55" s="51"/>
      <c r="H55" s="51"/>
      <c r="I55" s="52"/>
      <c r="K55" s="14"/>
      <c r="L55" s="43"/>
      <c r="M55" s="43"/>
      <c r="N55" s="43"/>
      <c r="O55" s="43"/>
      <c r="P55" s="15"/>
    </row>
    <row r="56" spans="2:16" x14ac:dyDescent="0.3">
      <c r="B56" s="50"/>
      <c r="C56" s="51"/>
      <c r="D56" s="51"/>
      <c r="E56" s="51"/>
      <c r="F56" s="51"/>
      <c r="G56" s="51"/>
      <c r="H56" s="51"/>
      <c r="I56" s="52"/>
      <c r="K56" s="14"/>
      <c r="L56" s="43"/>
      <c r="M56" s="31"/>
      <c r="N56" s="31"/>
      <c r="O56" s="31"/>
      <c r="P56" s="15"/>
    </row>
    <row r="57" spans="2:16" x14ac:dyDescent="0.3">
      <c r="B57" s="50"/>
      <c r="C57" s="51"/>
      <c r="D57" s="51"/>
      <c r="E57" s="51"/>
      <c r="F57" s="51"/>
      <c r="G57" s="51"/>
      <c r="H57" s="51"/>
      <c r="I57" s="52"/>
      <c r="K57" s="14"/>
      <c r="L57" s="56" t="s">
        <v>18</v>
      </c>
      <c r="M57" s="56"/>
      <c r="N57" s="56"/>
      <c r="O57" s="56"/>
      <c r="P57" s="15"/>
    </row>
    <row r="58" spans="2:16" x14ac:dyDescent="0.3">
      <c r="B58" s="50"/>
      <c r="C58" s="51"/>
      <c r="D58" s="51"/>
      <c r="E58" s="51"/>
      <c r="F58" s="51"/>
      <c r="G58" s="51"/>
      <c r="H58" s="51"/>
      <c r="I58" s="52"/>
      <c r="K58" s="14"/>
      <c r="L58" s="23"/>
      <c r="M58" s="23" t="s">
        <v>11</v>
      </c>
      <c r="N58" s="23" t="s">
        <v>12</v>
      </c>
      <c r="O58" s="23" t="s">
        <v>13</v>
      </c>
      <c r="P58" s="15"/>
    </row>
    <row r="59" spans="2:16" x14ac:dyDescent="0.3">
      <c r="B59" s="50" t="s">
        <v>31</v>
      </c>
      <c r="C59" s="51"/>
      <c r="D59" s="51"/>
      <c r="E59" s="51"/>
      <c r="F59" s="51"/>
      <c r="G59" s="51"/>
      <c r="H59" s="51"/>
      <c r="I59" s="52"/>
      <c r="K59" s="14"/>
      <c r="L59" s="43" t="s">
        <v>14</v>
      </c>
      <c r="M59" s="73">
        <f>110+27/32</f>
        <v>110.84375</v>
      </c>
      <c r="N59" s="47">
        <f>110+27.5/32</f>
        <v>110.859375</v>
      </c>
      <c r="O59" s="26">
        <f>N59-M59</f>
        <v>1.5625E-2</v>
      </c>
      <c r="P59" s="15"/>
    </row>
    <row r="60" spans="2:16" x14ac:dyDescent="0.3">
      <c r="B60" s="50" t="s">
        <v>28</v>
      </c>
      <c r="C60" s="51"/>
      <c r="D60" s="51"/>
      <c r="E60" s="51"/>
      <c r="F60" s="51"/>
      <c r="G60" s="51"/>
      <c r="H60" s="51"/>
      <c r="I60" s="52"/>
      <c r="K60" s="14"/>
      <c r="L60" s="43" t="s">
        <v>15</v>
      </c>
      <c r="M60" s="26" t="str">
        <f>TRUNC(M59)&amp;"'"&amp;(M59-TRUNC(M59))*32</f>
        <v>110'27</v>
      </c>
      <c r="N60" s="26" t="str">
        <f>TRUNC(N59)&amp;"'"&amp;(N59-TRUNC(N59))*32</f>
        <v>110'27.5</v>
      </c>
      <c r="O60" s="26" t="str">
        <f>TRUNC(O59)&amp;"'"&amp;(O59-TRUNC(O59))*32</f>
        <v>0'0.5</v>
      </c>
      <c r="P60" s="15"/>
    </row>
    <row r="61" spans="2:16" x14ac:dyDescent="0.3">
      <c r="B61" s="50"/>
      <c r="C61" s="51"/>
      <c r="D61" s="51"/>
      <c r="E61" s="51"/>
      <c r="F61" s="51"/>
      <c r="G61" s="51"/>
      <c r="H61" s="51"/>
      <c r="I61" s="52"/>
      <c r="K61" s="14"/>
      <c r="L61" s="43"/>
      <c r="M61" s="21"/>
      <c r="N61" s="21"/>
      <c r="O61" s="21"/>
      <c r="P61" s="15"/>
    </row>
    <row r="62" spans="2:16" x14ac:dyDescent="0.3">
      <c r="B62" s="50"/>
      <c r="C62" s="51"/>
      <c r="D62" s="51"/>
      <c r="E62" s="51"/>
      <c r="F62" s="51"/>
      <c r="G62" s="51"/>
      <c r="H62" s="51"/>
      <c r="I62" s="52"/>
      <c r="K62" s="14"/>
      <c r="L62" s="56" t="s">
        <v>19</v>
      </c>
      <c r="M62" s="56"/>
      <c r="N62" s="56"/>
      <c r="O62" s="56"/>
      <c r="P62" s="15"/>
    </row>
    <row r="63" spans="2:16" x14ac:dyDescent="0.3">
      <c r="B63" s="50"/>
      <c r="C63" s="51"/>
      <c r="D63" s="51"/>
      <c r="E63" s="51"/>
      <c r="F63" s="51"/>
      <c r="G63" s="51"/>
      <c r="H63" s="51"/>
      <c r="I63" s="52"/>
      <c r="K63" s="14"/>
      <c r="L63" s="23"/>
      <c r="M63" s="23" t="s">
        <v>11</v>
      </c>
      <c r="N63" s="23" t="s">
        <v>12</v>
      </c>
      <c r="O63" s="23" t="s">
        <v>13</v>
      </c>
      <c r="P63" s="15"/>
    </row>
    <row r="64" spans="2:16" x14ac:dyDescent="0.3">
      <c r="B64" s="50" t="s">
        <v>38</v>
      </c>
      <c r="C64" s="51"/>
      <c r="D64" s="51"/>
      <c r="E64" s="51"/>
      <c r="F64" s="51"/>
      <c r="G64" s="51"/>
      <c r="H64" s="51"/>
      <c r="I64" s="52"/>
      <c r="K64" s="14"/>
      <c r="L64" s="27" t="s">
        <v>14</v>
      </c>
      <c r="M64" s="26">
        <f>_xlfn.FLOOR.MATH(ROUND($Q$7+M54+(M59-$Q$8)/$P$7,8),$M$7)</f>
        <v>92.04</v>
      </c>
      <c r="N64" s="26">
        <f>_xlfn.CEILING.MATH(ROUND($Q$7+N54+(N59-$Q$8)/$P$7,8),$M$7)</f>
        <v>92.12</v>
      </c>
      <c r="O64" s="25">
        <f>N64-M64</f>
        <v>7.9999999999998295E-2</v>
      </c>
      <c r="P64" s="38"/>
    </row>
    <row r="65" spans="2:16" x14ac:dyDescent="0.3">
      <c r="B65" s="50"/>
      <c r="C65" s="51"/>
      <c r="D65" s="51"/>
      <c r="E65" s="51"/>
      <c r="F65" s="51"/>
      <c r="G65" s="51"/>
      <c r="H65" s="51"/>
      <c r="I65" s="52"/>
      <c r="K65" s="14"/>
      <c r="L65" s="27"/>
      <c r="M65" s="43"/>
      <c r="N65" s="43"/>
      <c r="O65" s="43"/>
      <c r="P65" s="38"/>
    </row>
    <row r="66" spans="2:16" ht="15" thickBot="1" x14ac:dyDescent="0.35">
      <c r="B66" s="53"/>
      <c r="C66" s="54"/>
      <c r="D66" s="54"/>
      <c r="E66" s="54"/>
      <c r="F66" s="54"/>
      <c r="G66" s="54"/>
      <c r="H66" s="54"/>
      <c r="I66" s="55"/>
      <c r="K66" s="16"/>
      <c r="L66" s="17"/>
      <c r="M66" s="74"/>
      <c r="N66" s="17"/>
      <c r="O66" s="17"/>
      <c r="P66" s="39"/>
    </row>
  </sheetData>
  <mergeCells count="78">
    <mergeCell ref="B63:I63"/>
    <mergeCell ref="B64:I64"/>
    <mergeCell ref="B65:I65"/>
    <mergeCell ref="B66:I66"/>
    <mergeCell ref="B58:I58"/>
    <mergeCell ref="B59:I59"/>
    <mergeCell ref="B60:I60"/>
    <mergeCell ref="B61:I61"/>
    <mergeCell ref="B62:I62"/>
    <mergeCell ref="L62:O62"/>
    <mergeCell ref="B53:I53"/>
    <mergeCell ref="B54:I54"/>
    <mergeCell ref="B55:I55"/>
    <mergeCell ref="B56:I56"/>
    <mergeCell ref="B57:I57"/>
    <mergeCell ref="L57:O57"/>
    <mergeCell ref="B48:I48"/>
    <mergeCell ref="B49:I49"/>
    <mergeCell ref="K49:P50"/>
    <mergeCell ref="B50:I50"/>
    <mergeCell ref="B51:I51"/>
    <mergeCell ref="B52:I52"/>
    <mergeCell ref="L52:O52"/>
    <mergeCell ref="B43:I43"/>
    <mergeCell ref="L43:O43"/>
    <mergeCell ref="B44:I44"/>
    <mergeCell ref="B45:I45"/>
    <mergeCell ref="B46:I46"/>
    <mergeCell ref="B47:I47"/>
    <mergeCell ref="B38:I38"/>
    <mergeCell ref="L38:O38"/>
    <mergeCell ref="B39:I39"/>
    <mergeCell ref="B40:I40"/>
    <mergeCell ref="B41:I41"/>
    <mergeCell ref="B42:I42"/>
    <mergeCell ref="B33:I33"/>
    <mergeCell ref="L33:O33"/>
    <mergeCell ref="B34:I34"/>
    <mergeCell ref="B35:I35"/>
    <mergeCell ref="B36:I36"/>
    <mergeCell ref="B37:I37"/>
    <mergeCell ref="B28:I28"/>
    <mergeCell ref="B29:I29"/>
    <mergeCell ref="B30:I30"/>
    <mergeCell ref="K30:P31"/>
    <mergeCell ref="B31:I31"/>
    <mergeCell ref="B32:I32"/>
    <mergeCell ref="B23:I23"/>
    <mergeCell ref="B24:I24"/>
    <mergeCell ref="L24:O24"/>
    <mergeCell ref="B25:I25"/>
    <mergeCell ref="B26:I26"/>
    <mergeCell ref="B27:I27"/>
    <mergeCell ref="B18:I18"/>
    <mergeCell ref="B19:I19"/>
    <mergeCell ref="L19:O19"/>
    <mergeCell ref="B20:I20"/>
    <mergeCell ref="B21:I21"/>
    <mergeCell ref="B22:I22"/>
    <mergeCell ref="B13:I13"/>
    <mergeCell ref="B14:I14"/>
    <mergeCell ref="L14:O14"/>
    <mergeCell ref="B15:I15"/>
    <mergeCell ref="B16:I16"/>
    <mergeCell ref="B17:I17"/>
    <mergeCell ref="P7:P8"/>
    <mergeCell ref="B8:I8"/>
    <mergeCell ref="B9:I9"/>
    <mergeCell ref="B10:I10"/>
    <mergeCell ref="B11:I11"/>
    <mergeCell ref="K11:P12"/>
    <mergeCell ref="B12:I12"/>
    <mergeCell ref="B2:I2"/>
    <mergeCell ref="B3:I3"/>
    <mergeCell ref="B4:I4"/>
    <mergeCell ref="B5:I5"/>
    <mergeCell ref="B6:I6"/>
    <mergeCell ref="B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Example - NON</vt:lpstr>
      <vt:lpstr>Example - EYT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Brendan</dc:creator>
  <cp:lastModifiedBy>Wilson, Brendan</cp:lastModifiedBy>
  <dcterms:created xsi:type="dcterms:W3CDTF">2023-08-02T14:29:09Z</dcterms:created>
  <dcterms:modified xsi:type="dcterms:W3CDTF">2023-11-02T14:50:48Z</dcterms:modified>
</cp:coreProperties>
</file>